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0" windowWidth="11595" windowHeight="7545" firstSheet="3" activeTab="4"/>
  </bookViews>
  <sheets>
    <sheet name="XXXXXX" sheetId="1" state="veryHidden" r:id="rId1"/>
    <sheet name="XXXXX0" sheetId="2" state="veryHidden" r:id="rId2"/>
    <sheet name="XXXXX1" sheetId="3" state="veryHidden" r:id="rId3"/>
    <sheet name="１次ラウンド　勝敗表" sheetId="4" r:id="rId4"/>
    <sheet name="決勝ラウンド表" sheetId="5" r:id="rId5"/>
    <sheet name="決勝ラウンドタイムスケジュール" sheetId="6" r:id="rId6"/>
    <sheet name="レギュレーション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<sst xmlns="http://schemas.openxmlformats.org/spreadsheetml/2006/main" count="407" uniqueCount="187">
  <si>
    <t>15</t>
  </si>
  <si>
    <t xml:space="preserve"> </t>
  </si>
  <si>
    <t>全道フットサル選手権2023　U-12　函館地区予選大会　決勝ラウンド表</t>
  </si>
  <si>
    <t>２０２３年１月２８日（土）</t>
  </si>
  <si>
    <t>北斗市総合体育館</t>
  </si>
  <si>
    <t>A1</t>
  </si>
  <si>
    <t>A①</t>
  </si>
  <si>
    <t>H2</t>
  </si>
  <si>
    <t>A⑤</t>
  </si>
  <si>
    <t>B1</t>
  </si>
  <si>
    <t>A②</t>
  </si>
  <si>
    <t>G2</t>
  </si>
  <si>
    <t>A⑦</t>
  </si>
  <si>
    <t>C1</t>
  </si>
  <si>
    <t>A③</t>
  </si>
  <si>
    <t>F2</t>
  </si>
  <si>
    <t>A⑥</t>
  </si>
  <si>
    <t>D1</t>
  </si>
  <si>
    <t>A④</t>
  </si>
  <si>
    <t>E2</t>
  </si>
  <si>
    <t>E1</t>
  </si>
  <si>
    <t>B①</t>
  </si>
  <si>
    <t>D2</t>
  </si>
  <si>
    <t>B⑤</t>
  </si>
  <si>
    <t>F1</t>
  </si>
  <si>
    <t>B②</t>
  </si>
  <si>
    <t>C2</t>
  </si>
  <si>
    <t>A⑧</t>
  </si>
  <si>
    <t>G1</t>
  </si>
  <si>
    <t>B③</t>
  </si>
  <si>
    <t>B2</t>
  </si>
  <si>
    <t>B⑥</t>
  </si>
  <si>
    <t>H1</t>
  </si>
  <si>
    <t>B④</t>
  </si>
  <si>
    <t>A2</t>
  </si>
  <si>
    <t>フロンティアトルナーレ</t>
  </si>
  <si>
    <t>サン・スポーツクラブ</t>
  </si>
  <si>
    <t>　</t>
  </si>
  <si>
    <t>開場</t>
  </si>
  <si>
    <t>アップ</t>
  </si>
  <si>
    <t>順</t>
  </si>
  <si>
    <t>開始時刻</t>
  </si>
  <si>
    <t>対　　　戦</t>
  </si>
  <si>
    <t>審　　　判</t>
  </si>
  <si>
    <t>消毒退場</t>
  </si>
  <si>
    <t>9：05～9：20</t>
  </si>
  <si>
    <t>A①試合</t>
  </si>
  <si>
    <t>：</t>
  </si>
  <si>
    <t>30</t>
  </si>
  <si>
    <t>－</t>
  </si>
  <si>
    <t>B②の２チーム</t>
  </si>
  <si>
    <t>10：05～10：20</t>
  </si>
  <si>
    <t>A②試合</t>
  </si>
  <si>
    <t>浜分FC</t>
  </si>
  <si>
    <t>B①の２チーム</t>
  </si>
  <si>
    <t>11：05～11：20</t>
  </si>
  <si>
    <t>A③試合</t>
  </si>
  <si>
    <t>B④の２チーム</t>
  </si>
  <si>
    <t>12：05～12：20</t>
  </si>
  <si>
    <t>A④試合</t>
  </si>
  <si>
    <t>B③の２チーム</t>
  </si>
  <si>
    <t>A⑤試合</t>
  </si>
  <si>
    <t>Ａ①の勝者</t>
  </si>
  <si>
    <t>Ａ②の勝者</t>
  </si>
  <si>
    <t>B⑥の２チーム</t>
  </si>
  <si>
    <t>A⑥試合</t>
  </si>
  <si>
    <t>Ａ③の勝者</t>
  </si>
  <si>
    <t>Ａ④の勝者</t>
  </si>
  <si>
    <t>B⑤の２チーム</t>
  </si>
  <si>
    <t>Ａ⑦試合</t>
  </si>
  <si>
    <t>Ａ⑤の勝者</t>
  </si>
  <si>
    <t>Ａ⑥の勝者</t>
  </si>
  <si>
    <t>事務局</t>
  </si>
  <si>
    <t>撤収作業にご協力ください</t>
  </si>
  <si>
    <t>A⑧試合</t>
  </si>
  <si>
    <t>Ｂ⑤の勝者</t>
  </si>
  <si>
    <t>Ｂ⑥の勝者</t>
  </si>
  <si>
    <t>B①試合</t>
  </si>
  <si>
    <t>A②の２チーム</t>
  </si>
  <si>
    <t>B②試合</t>
  </si>
  <si>
    <t>A①の２チーム</t>
  </si>
  <si>
    <t>B③試合</t>
  </si>
  <si>
    <t>A④の２チーム</t>
  </si>
  <si>
    <t>B④試合</t>
  </si>
  <si>
    <t>A③の２チーム</t>
  </si>
  <si>
    <t>Ｂ⑤試合</t>
  </si>
  <si>
    <t>Ｂ①の勝者</t>
  </si>
  <si>
    <t>Ｂ②の勝者</t>
  </si>
  <si>
    <t>A⑥の２チーム</t>
  </si>
  <si>
    <t>Ｂ⑥試合</t>
  </si>
  <si>
    <t>Ｂ③の勝者</t>
  </si>
  <si>
    <t>Ｂ④の勝者</t>
  </si>
  <si>
    <t>A⑤の２チーム</t>
  </si>
  <si>
    <t>全道フットサル選手権202３　U-12　　　　　　　　　　　　　函館地区予選　決勝ラウンド</t>
  </si>
  <si>
    <t>●２０２３年１月２８日（土）　北斗市総合体育館</t>
  </si>
  <si>
    <t>　●表彰式（簡易的に）</t>
  </si>
  <si>
    <t>AVENDA　FC　U-12</t>
  </si>
  <si>
    <t>函館港FC</t>
  </si>
  <si>
    <t>乙部サッカー少年団</t>
  </si>
  <si>
    <t>サッカースクールイエロー</t>
  </si>
  <si>
    <t>森町エストレーラ</t>
  </si>
  <si>
    <t>プレイフル函館ジュニア</t>
  </si>
  <si>
    <t>AVENDA  FC 2nd</t>
  </si>
  <si>
    <t>日吉が丘サッカー少年団</t>
  </si>
  <si>
    <t>函館ジュニオールFCJ1</t>
  </si>
  <si>
    <t>プレイフル函館2nd</t>
  </si>
  <si>
    <t>桔梗サッカー少年団</t>
  </si>
  <si>
    <t>北斗FCノースホワイト</t>
  </si>
  <si>
    <t>函館西部FC</t>
  </si>
  <si>
    <t>全道フットサル選手権　２０２3　U-12</t>
  </si>
  <si>
    <t>函館地区予選・決勝ラウンド</t>
  </si>
  <si>
    <t>２０２３年１月２８日（土）</t>
  </si>
  <si>
    <r>
      <t>●ＰＫ戦は、ベンチ入りの人数が少ない方にあわせる</t>
    </r>
    <r>
      <rPr>
        <b/>
        <sz val="14"/>
        <color indexed="10"/>
        <rFont val="HG丸ｺﾞｼｯｸM-PRO"/>
        <family val="3"/>
      </rPr>
      <t>か、多い方が全員蹴るか選択できる。</t>
    </r>
  </si>
  <si>
    <r>
      <t>（５名後はサドンデス）★尚、</t>
    </r>
    <r>
      <rPr>
        <b/>
        <sz val="12"/>
        <color indexed="10"/>
        <rFont val="HG丸ｺﾞｼｯｸM-PRO"/>
        <family val="3"/>
      </rPr>
      <t>人数が多いチームが、</t>
    </r>
    <r>
      <rPr>
        <b/>
        <u val="single"/>
        <sz val="12"/>
        <color indexed="10"/>
        <rFont val="HG丸ｺﾞｼｯｸM-PRO"/>
        <family val="3"/>
      </rPr>
      <t>キーパーのみ</t>
    </r>
    <r>
      <rPr>
        <b/>
        <sz val="12"/>
        <color indexed="10"/>
        <rFont val="HG丸ｺﾞｼｯｸM-PRO"/>
        <family val="3"/>
      </rPr>
      <t>はできない。</t>
    </r>
  </si>
  <si>
    <r>
      <rPr>
        <b/>
        <sz val="12"/>
        <rFont val="HG丸ｺﾞｼｯｸM-PRO"/>
        <family val="3"/>
      </rPr>
      <t>★１巡後は、順番変更がOK ！！</t>
    </r>
    <r>
      <rPr>
        <b/>
        <sz val="12"/>
        <color indexed="10"/>
        <rFont val="HG丸ｺﾞｼｯｸM-PRO"/>
        <family val="3"/>
      </rPr>
      <t>（サッカーも同様）</t>
    </r>
  </si>
  <si>
    <t>●インタ-バル：　ＰＫ前は１分間、　　延長前は５分間</t>
  </si>
  <si>
    <t>代表決定戦</t>
  </si>
  <si>
    <t>（第２ＰＫ地点よりゴールに近い場合は、その地点からか選択できる。）</t>
  </si>
  <si>
    <t>（累積は、前・後半ごとにゼロからスタートになるが、後半のそれは延長の後半まで持ち越される。）</t>
  </si>
  <si>
    <r>
      <t>●反則の累積（５ファール）有</t>
    </r>
    <r>
      <rPr>
        <sz val="14"/>
        <rFont val="HG丸ｺﾞｼｯｸM-PRO"/>
        <family val="3"/>
      </rPr>
      <t>：６個目のファールから、</t>
    </r>
    <r>
      <rPr>
        <b/>
        <sz val="14"/>
        <color indexed="10"/>
        <rFont val="HG丸ｺﾞｼｯｸM-PRO"/>
        <family val="3"/>
      </rPr>
      <t>８Ｍ</t>
    </r>
    <r>
      <rPr>
        <sz val="14"/>
        <rFont val="HG丸ｺﾞｼｯｸM-PRO"/>
        <family val="3"/>
      </rPr>
      <t>地点の第２ＰＫマークから壁無しＦＫ</t>
    </r>
  </si>
  <si>
    <t>13：05～13：15</t>
  </si>
  <si>
    <t>25</t>
  </si>
  <si>
    <t>14：00～14：10</t>
  </si>
  <si>
    <t>20</t>
  </si>
  <si>
    <t>14：55～15：05</t>
  </si>
  <si>
    <t>15：50～16：00</t>
  </si>
  <si>
    <t>10</t>
  </si>
  <si>
    <t>(〇勝点３)</t>
  </si>
  <si>
    <t>(●勝点０)</t>
  </si>
  <si>
    <t>(△勝点1)</t>
  </si>
  <si>
    <t>Aブロック</t>
  </si>
  <si>
    <t>勝</t>
  </si>
  <si>
    <t>負</t>
  </si>
  <si>
    <t>分</t>
  </si>
  <si>
    <t>勝点</t>
  </si>
  <si>
    <t>得点</t>
  </si>
  <si>
    <t>失点</t>
  </si>
  <si>
    <t>得失点</t>
  </si>
  <si>
    <t>順位</t>
  </si>
  <si>
    <t>AVENDA FC U12</t>
  </si>
  <si>
    <t>函館西部FC</t>
  </si>
  <si>
    <t>サン・スポーツクラブダークブルー</t>
  </si>
  <si>
    <t>せたなジュニアFC</t>
  </si>
  <si>
    <t>得点</t>
  </si>
  <si>
    <t>失点</t>
  </si>
  <si>
    <t>○</t>
  </si>
  <si>
    <t>●</t>
  </si>
  <si>
    <t>△</t>
  </si>
  <si>
    <t>Bブロック</t>
  </si>
  <si>
    <t>乙部サッカー少年団</t>
  </si>
  <si>
    <t>浜分FC</t>
  </si>
  <si>
    <t>函館ジュニオールFC J 2</t>
  </si>
  <si>
    <t>アストーレ鍛神FC</t>
  </si>
  <si>
    <t>Cブロック</t>
  </si>
  <si>
    <t>フロンティアトルナーレFC U-12</t>
  </si>
  <si>
    <t>プレイフル函館2nd</t>
  </si>
  <si>
    <t>北斗FCノースブルー</t>
  </si>
  <si>
    <t>Dブロック</t>
  </si>
  <si>
    <t>プレイフル函館ジュニア</t>
  </si>
  <si>
    <t>日吉が丘サッカー少年団</t>
  </si>
  <si>
    <t>グランツ東山</t>
  </si>
  <si>
    <t>CORAZON   FC</t>
  </si>
  <si>
    <t>Eブロック</t>
  </si>
  <si>
    <t>サン・スポーツクラブ</t>
  </si>
  <si>
    <t>AVENDA FC U12 2nd</t>
  </si>
  <si>
    <t>八幡サッカースポーツ少年団</t>
  </si>
  <si>
    <t>SSS八雲</t>
  </si>
  <si>
    <t>Fブロック</t>
  </si>
  <si>
    <t>函館ジュニオールFC J 1</t>
  </si>
  <si>
    <t>森サッカー少年団エストレーラ</t>
  </si>
  <si>
    <t>鷲の木サッカー少年団イーグルス</t>
  </si>
  <si>
    <t>今金サッカー少年団</t>
  </si>
  <si>
    <t>Gブロック</t>
  </si>
  <si>
    <t>函館桔梗サッカー少年団</t>
  </si>
  <si>
    <t>函館サッカースクールイエロー</t>
  </si>
  <si>
    <t>サン・スポーツクラブレッド</t>
  </si>
  <si>
    <t>Hブロック</t>
  </si>
  <si>
    <t>北斗FCノースホワイト</t>
  </si>
  <si>
    <t>函館港FC</t>
  </si>
  <si>
    <t>砂原サッカースポーツ少年団</t>
  </si>
  <si>
    <t>函館サッカースクールホワイト</t>
  </si>
  <si>
    <t xml:space="preserve"> 令和4年12月24日(土)１次ラウンド</t>
  </si>
  <si>
    <t>全道フットサル選手権2023  U-12　函館地区予選　　</t>
  </si>
  <si>
    <t>AVENDA　FC　2nd</t>
  </si>
  <si>
    <t>函館ジュニオールFC　J1</t>
  </si>
  <si>
    <t>プレイフル函館　2nd</t>
  </si>
  <si>
    <t>函館西部FC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</si>
</sst>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DBNum3][$-411]0"/>
    <numFmt numFmtId="178" formatCode="0_);[Red]\(0\)"/>
    <numFmt numFmtId="179" formatCode="0.E+00"/>
    <numFmt numFmtId="180" formatCode="h:mm;@"/>
    <numFmt numFmtId="181" formatCode="&quot;¥&quot;#,##0_);[Red]\(&quot;¥&quot;#,##0\)"/>
    <numFmt numFmtId="182" formatCode="[$-411]ggge&quot;年&quot;m&quot;月&quot;d&quot;日&quot;;@"/>
    <numFmt numFmtId="183" formatCode="mmm\-yyyy"/>
    <numFmt numFmtId="184" formatCode="#,##0_ ;[Red]\-#,##0\ "/>
    <numFmt numFmtId="185" formatCode="#,##0_ "/>
    <numFmt numFmtId="186" formatCode="0,000&quot;円&quot;&quot;以&quot;&quot;上&quot;"/>
    <numFmt numFmtId="187" formatCode="0,000&quot;円&quot;&quot;未満&quot;"/>
    <numFmt numFmtId="188" formatCode="0_ "/>
    <numFmt numFmtId="189" formatCode="0.0_ "/>
    <numFmt numFmtId="190" formatCode="0.00_ "/>
    <numFmt numFmtId="191" formatCode="0.000_ "/>
    <numFmt numFmtId="192" formatCode="0.0000_ "/>
    <numFmt numFmtId="193" formatCode="0,000&quot;円&quot;"/>
    <numFmt numFmtId="194" formatCode="000&quot;円&quot;"/>
    <numFmt numFmtId="195" formatCode="0&quot;～&quot;\1"/>
    <numFmt numFmtId="196" formatCode="[&lt;=999]000;[&lt;=99999]000\-00;000\-0000"/>
    <numFmt numFmtId="197" formatCode="m/d"/>
    <numFmt numFmtId="198" formatCode="0&quot;月&quot;&quot;分&quot;\ &quot;賃&quot;&quot;金&quot;"/>
    <numFmt numFmtId="199" formatCode="\=\i\f\(\=0,&quot;&quot;\)"/>
    <numFmt numFmtId="200" formatCode="\=\i\f\(\,&quot;&quot;\)"/>
    <numFmt numFmtId="201" formatCode="&quot;&quot;"/>
    <numFmt numFmtId="202" formatCode="#,###,###"/>
    <numFmt numFmtId="203" formatCode="##"/>
    <numFmt numFmtId="204" formatCode="##&quot;課&quot;"/>
    <numFmt numFmtId="205" formatCode="0&quot;課&quot;"/>
    <numFmt numFmtId="206" formatCode="#,##0;[Red]#,##0"/>
    <numFmt numFmtId="207" formatCode="0;[Red]0"/>
    <numFmt numFmtId="208" formatCode="0000000"/>
    <numFmt numFmtId="209" formatCode="0,000"/>
    <numFmt numFmtId="210" formatCode="#,##0.000"/>
    <numFmt numFmtId="211" formatCode="#,##0.0000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#"/>
    <numFmt numFmtId="216" formatCode="[$]ggge&quot;年&quot;m&quot;月&quot;d&quot;日&quot;;@"/>
    <numFmt numFmtId="217" formatCode="[$]gge&quot;年&quot;m&quot;月&quot;d&quot;日&quot;;@"/>
  </numFmts>
  <fonts count="9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4"/>
      <name val="ＭＳ Ｐゴシック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b/>
      <sz val="10"/>
      <name val="HG丸ｺﾞｼｯｸM-PRO"/>
      <family val="3"/>
    </font>
    <font>
      <b/>
      <sz val="12"/>
      <name val="ＭＳ Ｐゴシック"/>
      <family val="3"/>
    </font>
    <font>
      <b/>
      <sz val="6"/>
      <name val="HG丸ｺﾞｼｯｸM-PRO"/>
      <family val="3"/>
    </font>
    <font>
      <sz val="14"/>
      <name val="HG丸ｺﾞｼｯｸM-PRO"/>
      <family val="3"/>
    </font>
    <font>
      <b/>
      <sz val="14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2"/>
      <name val="HG丸ｺﾞｼｯｸM-PRO"/>
      <family val="3"/>
    </font>
    <font>
      <b/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4"/>
      <color indexed="10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23"/>
      <name val="ＭＳ Ｐゴシック"/>
      <family val="3"/>
    </font>
    <font>
      <sz val="8"/>
      <color indexed="55"/>
      <name val="ＭＳ Ｐゴシック"/>
      <family val="3"/>
    </font>
    <font>
      <sz val="8"/>
      <color indexed="9"/>
      <name val="ＭＳ Ｐゴシック"/>
      <family val="3"/>
    </font>
    <font>
      <sz val="12"/>
      <color indexed="63"/>
      <name val="ＭＳ ゴシック"/>
      <family val="3"/>
    </font>
    <font>
      <sz val="11"/>
      <color indexed="63"/>
      <name val="ＭＳ ゴシック"/>
      <family val="3"/>
    </font>
    <font>
      <sz val="11"/>
      <color indexed="63"/>
      <name val="ＭＳ Ｐゴシック"/>
      <family val="3"/>
    </font>
    <font>
      <sz val="8"/>
      <color indexed="23"/>
      <name val="ＭＳ Ｐゴシック"/>
      <family val="3"/>
    </font>
    <font>
      <sz val="9"/>
      <color indexed="8"/>
      <name val="ＭＳ ゴシック"/>
      <family val="3"/>
    </font>
    <font>
      <b/>
      <sz val="14"/>
      <color indexed="8"/>
      <name val="ＭＳ ゴシック"/>
      <family val="3"/>
    </font>
    <font>
      <sz val="36"/>
      <color indexed="8"/>
      <name val="ＭＳ ゴシック"/>
      <family val="3"/>
    </font>
    <font>
      <sz val="4"/>
      <color indexed="23"/>
      <name val="ＭＳ Ｐゴシック"/>
      <family val="3"/>
    </font>
    <font>
      <b/>
      <sz val="8"/>
      <color indexed="8"/>
      <name val="HG丸ｺﾞｼｯｸM-PRO"/>
      <family val="3"/>
    </font>
    <font>
      <sz val="14"/>
      <color indexed="8"/>
      <name val="ＭＳ Ｐゴシック"/>
      <family val="3"/>
    </font>
    <font>
      <b/>
      <sz val="2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丸ｺﾞｼｯｸM-PRO"/>
      <family val="3"/>
    </font>
    <font>
      <sz val="14"/>
      <color rgb="FFFF0000"/>
      <name val="Calibri"/>
      <family val="3"/>
    </font>
    <font>
      <b/>
      <sz val="12"/>
      <color rgb="FFFF0000"/>
      <name val="HG丸ｺﾞｼｯｸM-PRO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 tint="0.49998000264167786"/>
      <name val="Calibri"/>
      <family val="3"/>
    </font>
    <font>
      <sz val="8"/>
      <color theme="0" tint="-0.24997000396251678"/>
      <name val="Calibri"/>
      <family val="3"/>
    </font>
    <font>
      <sz val="8"/>
      <color theme="0"/>
      <name val="Calibri"/>
      <family val="3"/>
    </font>
    <font>
      <sz val="12"/>
      <color theme="1" tint="0.34999001026153564"/>
      <name val="ＭＳ ゴシック"/>
      <family val="3"/>
    </font>
    <font>
      <sz val="11"/>
      <color theme="1" tint="0.34999001026153564"/>
      <name val="ＭＳ ゴシック"/>
      <family val="3"/>
    </font>
    <font>
      <sz val="11"/>
      <color theme="1" tint="0.34999001026153564"/>
      <name val="Calibri"/>
      <family val="3"/>
    </font>
    <font>
      <sz val="8"/>
      <color theme="1" tint="0.49998000264167786"/>
      <name val="Calibri"/>
      <family val="3"/>
    </font>
    <font>
      <sz val="9"/>
      <color theme="1"/>
      <name val="ＭＳ ゴシック"/>
      <family val="3"/>
    </font>
    <font>
      <sz val="36"/>
      <color theme="1"/>
      <name val="ＭＳ ゴシック"/>
      <family val="3"/>
    </font>
    <font>
      <sz val="4"/>
      <color theme="1" tint="0.49998000264167786"/>
      <name val="Calibri"/>
      <family val="3"/>
    </font>
    <font>
      <b/>
      <sz val="14"/>
      <color theme="1"/>
      <name val="ＭＳ ゴシック"/>
      <family val="3"/>
    </font>
    <font>
      <sz val="14"/>
      <color theme="1"/>
      <name val="Calibri"/>
      <family val="3"/>
    </font>
    <font>
      <b/>
      <sz val="8"/>
      <color theme="1"/>
      <name val="HG丸ｺﾞｼｯｸM-PRO"/>
      <family val="3"/>
    </font>
    <font>
      <b/>
      <sz val="2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thin"/>
    </border>
    <border>
      <left/>
      <right style="medium"/>
      <top style="double"/>
      <bottom style="thin"/>
    </border>
    <border>
      <left/>
      <right style="double"/>
      <top style="double"/>
      <bottom style="thin"/>
    </border>
    <border>
      <left style="double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double"/>
    </border>
    <border>
      <left/>
      <right style="medium"/>
      <top style="medium"/>
      <bottom style="double"/>
    </border>
    <border>
      <left/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medium"/>
      <right style="medium"/>
      <top style="thin"/>
      <bottom/>
    </border>
    <border>
      <left style="medium"/>
      <right style="double"/>
      <top style="thin"/>
      <bottom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uble"/>
      <top style="thin"/>
      <bottom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20" fontId="9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20" fontId="9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0" fontId="9" fillId="0" borderId="2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20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2" fillId="0" borderId="0" xfId="0" applyFont="1" applyAlignment="1">
      <alignment vertical="center"/>
    </xf>
    <xf numFmtId="0" fontId="7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8" fillId="0" borderId="0" xfId="0" applyFont="1" applyAlignment="1">
      <alignment horizontal="distributed" vertical="center" indent="3"/>
    </xf>
    <xf numFmtId="0" fontId="0" fillId="0" borderId="0" xfId="0" applyAlignment="1">
      <alignment horizontal="center" vertical="center" shrinkToFit="1"/>
    </xf>
    <xf numFmtId="0" fontId="76" fillId="0" borderId="33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 shrinkToFit="1"/>
    </xf>
    <xf numFmtId="0" fontId="77" fillId="0" borderId="33" xfId="0" applyFont="1" applyBorder="1" applyAlignment="1">
      <alignment horizontal="center" vertical="center"/>
    </xf>
    <xf numFmtId="215" fontId="77" fillId="0" borderId="33" xfId="0" applyNumberFormat="1" applyFont="1" applyBorder="1" applyAlignment="1">
      <alignment horizontal="center" vertical="center" shrinkToFit="1"/>
    </xf>
    <xf numFmtId="0" fontId="78" fillId="33" borderId="10" xfId="0" applyFont="1" applyFill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77" fillId="0" borderId="34" xfId="0" applyFont="1" applyBorder="1" applyAlignment="1">
      <alignment horizontal="center" vertical="center" shrinkToFit="1"/>
    </xf>
    <xf numFmtId="0" fontId="78" fillId="33" borderId="11" xfId="0" applyFont="1" applyFill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shrinkToFit="1"/>
    </xf>
    <xf numFmtId="0" fontId="83" fillId="0" borderId="15" xfId="0" applyFont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215" fontId="77" fillId="0" borderId="34" xfId="0" applyNumberFormat="1" applyFont="1" applyBorder="1" applyAlignment="1">
      <alignment horizontal="center" vertical="center" shrinkToFit="1"/>
    </xf>
    <xf numFmtId="0" fontId="85" fillId="0" borderId="0" xfId="0" applyFont="1" applyAlignment="1">
      <alignment horizontal="center" vertical="center"/>
    </xf>
    <xf numFmtId="0" fontId="77" fillId="0" borderId="15" xfId="0" applyFont="1" applyBorder="1" applyAlignment="1">
      <alignment horizontal="center" vertical="center" shrinkToFit="1"/>
    </xf>
    <xf numFmtId="0" fontId="78" fillId="0" borderId="15" xfId="0" applyFont="1" applyBorder="1" applyAlignment="1">
      <alignment horizontal="center" vertical="center" wrapText="1"/>
    </xf>
    <xf numFmtId="0" fontId="86" fillId="0" borderId="33" xfId="0" applyFont="1" applyBorder="1" applyAlignment="1">
      <alignment horizontal="center" vertical="center"/>
    </xf>
    <xf numFmtId="215" fontId="77" fillId="0" borderId="35" xfId="0" applyNumberFormat="1" applyFont="1" applyBorder="1" applyAlignment="1">
      <alignment horizontal="center" vertical="center" shrinkToFit="1"/>
    </xf>
    <xf numFmtId="215" fontId="77" fillId="0" borderId="23" xfId="0" applyNumberFormat="1" applyFont="1" applyBorder="1" applyAlignment="1">
      <alignment horizontal="center" vertical="center" shrinkToFit="1"/>
    </xf>
    <xf numFmtId="215" fontId="77" fillId="0" borderId="36" xfId="0" applyNumberFormat="1" applyFont="1" applyBorder="1" applyAlignment="1">
      <alignment horizontal="center" vertical="center" shrinkToFit="1"/>
    </xf>
    <xf numFmtId="0" fontId="87" fillId="0" borderId="37" xfId="0" applyFont="1" applyBorder="1" applyAlignment="1">
      <alignment horizontal="center" vertical="center"/>
    </xf>
    <xf numFmtId="0" fontId="87" fillId="0" borderId="38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8" fillId="0" borderId="15" xfId="0" applyFont="1" applyBorder="1" applyAlignment="1">
      <alignment horizontal="right" vertical="center"/>
    </xf>
    <xf numFmtId="0" fontId="89" fillId="0" borderId="0" xfId="0" applyFont="1" applyAlignment="1">
      <alignment horizontal="distributed" vertical="center" indent="3"/>
    </xf>
    <xf numFmtId="0" fontId="76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right" vertical="center" shrinkToFit="1"/>
    </xf>
    <xf numFmtId="0" fontId="0" fillId="0" borderId="34" xfId="0" applyBorder="1" applyAlignment="1">
      <alignment horizontal="right" vertical="center" shrinkToFit="1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0" fillId="0" borderId="0" xfId="0" applyFont="1" applyAlignment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20" fontId="8" fillId="0" borderId="24" xfId="0" applyNumberFormat="1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20" fontId="8" fillId="0" borderId="2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0" fontId="91" fillId="0" borderId="22" xfId="0" applyFont="1" applyBorder="1" applyAlignment="1">
      <alignment horizontal="center" vertical="center" wrapText="1" shrinkToFit="1"/>
    </xf>
    <xf numFmtId="0" fontId="91" fillId="0" borderId="23" xfId="0" applyFont="1" applyBorder="1" applyAlignment="1">
      <alignment horizontal="center" vertical="center" wrapText="1" shrinkToFit="1"/>
    </xf>
    <xf numFmtId="0" fontId="73" fillId="0" borderId="23" xfId="0" applyFont="1" applyBorder="1" applyAlignment="1">
      <alignment horizontal="center" vertical="center" shrinkToFit="1"/>
    </xf>
    <xf numFmtId="0" fontId="73" fillId="0" borderId="45" xfId="0" applyFont="1" applyBorder="1" applyAlignment="1">
      <alignment horizontal="center" vertical="center" shrinkToFit="1"/>
    </xf>
    <xf numFmtId="0" fontId="8" fillId="34" borderId="22" xfId="0" applyFont="1" applyFill="1" applyBorder="1" applyAlignment="1">
      <alignment horizontal="center" vertical="center" shrinkToFit="1"/>
    </xf>
    <xf numFmtId="0" fontId="8" fillId="34" borderId="23" xfId="0" applyFont="1" applyFill="1" applyBorder="1" applyAlignment="1">
      <alignment horizontal="center" vertical="center" shrinkToFit="1"/>
    </xf>
    <xf numFmtId="0" fontId="8" fillId="34" borderId="45" xfId="0" applyFont="1" applyFill="1" applyBorder="1" applyAlignment="1">
      <alignment horizontal="center" vertical="center" shrinkToFit="1"/>
    </xf>
    <xf numFmtId="20" fontId="8" fillId="0" borderId="22" xfId="0" applyNumberFormat="1" applyFont="1" applyBorder="1" applyAlignment="1">
      <alignment horizontal="center" vertical="center" shrinkToFit="1"/>
    </xf>
    <xf numFmtId="0" fontId="73" fillId="0" borderId="22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20" fontId="8" fillId="0" borderId="20" xfId="0" applyNumberFormat="1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20" fontId="13" fillId="0" borderId="28" xfId="0" applyNumberFormat="1" applyFont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center" vertical="center" wrapText="1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20" fontId="13" fillId="0" borderId="24" xfId="0" applyNumberFormat="1" applyFont="1" applyBorder="1" applyAlignment="1">
      <alignment horizontal="center" vertical="center" wrapText="1" shrinkToFit="1"/>
    </xf>
    <xf numFmtId="0" fontId="13" fillId="0" borderId="27" xfId="0" applyFont="1" applyBorder="1" applyAlignment="1">
      <alignment horizontal="center" vertical="center" wrapText="1" shrinkToFit="1"/>
    </xf>
    <xf numFmtId="0" fontId="8" fillId="0" borderId="6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6" fontId="92" fillId="0" borderId="70" xfId="58" applyFont="1" applyBorder="1" applyAlignment="1">
      <alignment horizontal="center" vertical="center"/>
    </xf>
    <xf numFmtId="6" fontId="92" fillId="0" borderId="71" xfId="58" applyFont="1" applyBorder="1" applyAlignment="1">
      <alignment horizontal="center" vertical="center"/>
    </xf>
    <xf numFmtId="6" fontId="92" fillId="0" borderId="72" xfId="58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1.125" style="0" customWidth="1"/>
    <col min="2" max="13" width="2.75390625" style="0" customWidth="1"/>
    <col min="14" max="21" width="5.125" style="0" customWidth="1"/>
  </cols>
  <sheetData>
    <row r="1" spans="1:21" ht="25.5" customHeight="1">
      <c r="A1" s="101" t="s">
        <v>182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21.75" customHeight="1">
      <c r="A2" s="102" t="s">
        <v>181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55"/>
    </row>
    <row r="3" spans="19:21" ht="13.5">
      <c r="S3" s="56" t="s">
        <v>127</v>
      </c>
      <c r="T3" s="56" t="s">
        <v>128</v>
      </c>
      <c r="U3" s="56" t="s">
        <v>129</v>
      </c>
    </row>
    <row r="4" spans="1:21" ht="14.25">
      <c r="A4" s="57" t="s">
        <v>130</v>
      </c>
      <c r="B4" s="94" t="str">
        <f>A5</f>
        <v>AVENDA FC U12</v>
      </c>
      <c r="C4" s="95"/>
      <c r="D4" s="96"/>
      <c r="E4" s="94" t="str">
        <f>A6</f>
        <v>函館西部FC</v>
      </c>
      <c r="F4" s="95"/>
      <c r="G4" s="96"/>
      <c r="H4" s="94" t="str">
        <f>A7</f>
        <v>サン・スポーツクラブダークブルー</v>
      </c>
      <c r="I4" s="95"/>
      <c r="J4" s="96"/>
      <c r="K4" s="94" t="str">
        <f>A8</f>
        <v>せたなジュニアFC</v>
      </c>
      <c r="L4" s="95"/>
      <c r="M4" s="96"/>
      <c r="N4" s="58" t="s">
        <v>131</v>
      </c>
      <c r="O4" s="58" t="s">
        <v>132</v>
      </c>
      <c r="P4" s="58" t="s">
        <v>133</v>
      </c>
      <c r="Q4" s="59" t="s">
        <v>134</v>
      </c>
      <c r="R4" s="59" t="s">
        <v>135</v>
      </c>
      <c r="S4" s="59" t="s">
        <v>136</v>
      </c>
      <c r="T4" s="93" t="s">
        <v>137</v>
      </c>
      <c r="U4" s="59" t="s">
        <v>138</v>
      </c>
    </row>
    <row r="5" spans="1:21" ht="34.5" customHeight="1">
      <c r="A5" s="60" t="s">
        <v>139</v>
      </c>
      <c r="B5" s="97"/>
      <c r="C5" s="98"/>
      <c r="D5" s="99"/>
      <c r="E5" s="61">
        <v>15</v>
      </c>
      <c r="F5" s="62" t="str">
        <f>IF(E5="","",IF(E5=G5,"△",IF(E5&gt;G5,"○","●")))</f>
        <v>○</v>
      </c>
      <c r="G5" s="63">
        <v>0</v>
      </c>
      <c r="H5" s="61">
        <v>17</v>
      </c>
      <c r="I5" s="64" t="str">
        <f>IF(H5="","",IF(H5=J5,"△",IF(H5&gt;J5,"○","●")))</f>
        <v>○</v>
      </c>
      <c r="J5" s="63">
        <v>0</v>
      </c>
      <c r="K5" s="61">
        <v>21</v>
      </c>
      <c r="L5" s="64" t="str">
        <f>IF(K5="","",IF(K5=M5,"△",IF(K5&gt;M5,"○","●")))</f>
        <v>○</v>
      </c>
      <c r="M5" s="63">
        <v>0</v>
      </c>
      <c r="N5" s="65">
        <f aca="true" t="shared" si="0" ref="N5:P8">COUNTIF($B5:$M5,N$9)</f>
        <v>3</v>
      </c>
      <c r="O5" s="65">
        <f t="shared" si="0"/>
        <v>0</v>
      </c>
      <c r="P5" s="65">
        <f t="shared" si="0"/>
        <v>0</v>
      </c>
      <c r="Q5" s="66">
        <f>N5*3+P5</f>
        <v>9</v>
      </c>
      <c r="R5" s="66">
        <f aca="true" t="shared" si="1" ref="R5:S8">SUMIF($B$9:$M$9,R$4,$B5:$M5)</f>
        <v>53</v>
      </c>
      <c r="S5" s="66">
        <f t="shared" si="1"/>
        <v>0</v>
      </c>
      <c r="T5" s="66">
        <f>_xlfn.IFERROR(R5-S5,"")</f>
        <v>53</v>
      </c>
      <c r="U5" s="66">
        <f>SUMPRODUCT(($Q$5:$Q$8*10^5+$T$5:$T$8&gt;Q5*10^5+T5)*1)+1</f>
        <v>1</v>
      </c>
    </row>
    <row r="6" spans="1:21" ht="34.5" customHeight="1">
      <c r="A6" s="58" t="s">
        <v>140</v>
      </c>
      <c r="B6" s="64">
        <f>IF(G5="","",G5)</f>
        <v>0</v>
      </c>
      <c r="C6" s="67" t="str">
        <f>IF(B6="","",IF(B6=D6,"△",IF(B6&gt;D6,"○","●")))</f>
        <v>●</v>
      </c>
      <c r="D6" s="65">
        <f>IF(E5="","",E5)</f>
        <v>15</v>
      </c>
      <c r="E6" s="97"/>
      <c r="F6" s="98"/>
      <c r="G6" s="99"/>
      <c r="H6" s="61">
        <v>5</v>
      </c>
      <c r="I6" s="64" t="str">
        <f>IF(H6="","",IF(H6=J6,"△",IF(H6&gt;J6,"○","●")))</f>
        <v>○</v>
      </c>
      <c r="J6" s="68">
        <v>3</v>
      </c>
      <c r="K6" s="69">
        <v>7</v>
      </c>
      <c r="L6" s="64" t="str">
        <f>IF(K6="","",IF(K6=M6,"△",IF(K6&gt;M6,"○","●")))</f>
        <v>○</v>
      </c>
      <c r="M6" s="63">
        <v>1</v>
      </c>
      <c r="N6" s="65">
        <f t="shared" si="0"/>
        <v>2</v>
      </c>
      <c r="O6" s="65">
        <f t="shared" si="0"/>
        <v>1</v>
      </c>
      <c r="P6" s="65">
        <f t="shared" si="0"/>
        <v>0</v>
      </c>
      <c r="Q6" s="66">
        <f>N6*3+P6</f>
        <v>6</v>
      </c>
      <c r="R6" s="66">
        <f t="shared" si="1"/>
        <v>12</v>
      </c>
      <c r="S6" s="66">
        <f t="shared" si="1"/>
        <v>19</v>
      </c>
      <c r="T6" s="66">
        <f>_xlfn.IFERROR(R6-S6,"")</f>
        <v>-7</v>
      </c>
      <c r="U6" s="66">
        <f>SUMPRODUCT(($Q$5:$Q$8*10^5+$T$5:$T$8&gt;Q6*10^5+T6)*1)+1</f>
        <v>2</v>
      </c>
    </row>
    <row r="7" spans="1:21" ht="34.5" customHeight="1">
      <c r="A7" s="58" t="s">
        <v>141</v>
      </c>
      <c r="B7" s="64">
        <f>IF(J5="","",J5)</f>
        <v>0</v>
      </c>
      <c r="C7" s="67" t="str">
        <f>IF(B7="","",IF(B7=D7,"△",IF(B7&gt;D7,"○","●")))</f>
        <v>●</v>
      </c>
      <c r="D7" s="65">
        <f>IF(H5="","",H5)</f>
        <v>17</v>
      </c>
      <c r="E7" s="70">
        <f>IF(J6="","",J6)</f>
        <v>3</v>
      </c>
      <c r="F7" s="67" t="str">
        <f>IF(E7="","",IF(E7=G7,"△",IF(E7&gt;G7,"○","●")))</f>
        <v>●</v>
      </c>
      <c r="G7" s="65">
        <f>IF(H6="","",H6)</f>
        <v>5</v>
      </c>
      <c r="H7" s="97"/>
      <c r="I7" s="98"/>
      <c r="J7" s="99"/>
      <c r="K7" s="61">
        <v>3</v>
      </c>
      <c r="L7" s="64" t="str">
        <f>IF(K7="","",IF(K7=M7,"△",IF(K7&gt;M7,"○","●")))</f>
        <v>○</v>
      </c>
      <c r="M7" s="63">
        <v>1</v>
      </c>
      <c r="N7" s="65">
        <f t="shared" si="0"/>
        <v>1</v>
      </c>
      <c r="O7" s="65">
        <f t="shared" si="0"/>
        <v>2</v>
      </c>
      <c r="P7" s="65">
        <f t="shared" si="0"/>
        <v>0</v>
      </c>
      <c r="Q7" s="66">
        <f>N7*3+P7</f>
        <v>3</v>
      </c>
      <c r="R7" s="66">
        <f t="shared" si="1"/>
        <v>6</v>
      </c>
      <c r="S7" s="66">
        <f t="shared" si="1"/>
        <v>23</v>
      </c>
      <c r="T7" s="66">
        <f>_xlfn.IFERROR(R7-S7,"")</f>
        <v>-17</v>
      </c>
      <c r="U7" s="66">
        <f>SUMPRODUCT(($Q$5:$Q$8*10^5+$T$5:$T$8&gt;Q7*10^5+T7)*1)+1</f>
        <v>3</v>
      </c>
    </row>
    <row r="8" spans="1:21" ht="34.5" customHeight="1">
      <c r="A8" s="71" t="s">
        <v>142</v>
      </c>
      <c r="B8" s="64">
        <f>IF(M5="","",M5)</f>
        <v>0</v>
      </c>
      <c r="C8" s="67" t="str">
        <f>IF(B8="","",IF(B8=D8,"△",IF(B8&gt;D8,"○","●")))</f>
        <v>●</v>
      </c>
      <c r="D8" s="65">
        <f>IF(K5="","",K5)</f>
        <v>21</v>
      </c>
      <c r="E8" s="70">
        <f>IF(M6="","",M6)</f>
        <v>1</v>
      </c>
      <c r="F8" s="67" t="str">
        <f>IF(E8="","",IF(E8=G8,"△",IF(E8&gt;G8,"○","●")))</f>
        <v>●</v>
      </c>
      <c r="G8" s="65">
        <f>IF(K6="","",K6)</f>
        <v>7</v>
      </c>
      <c r="H8" s="70">
        <f>IF(M7="","",M7)</f>
        <v>1</v>
      </c>
      <c r="I8" s="67" t="str">
        <f>IF(H8="","",IF(H8=J8,"△",IF(H8&gt;J8,"○","●")))</f>
        <v>●</v>
      </c>
      <c r="J8" s="65">
        <f>IF(K7="","",K7)</f>
        <v>3</v>
      </c>
      <c r="K8" s="97"/>
      <c r="L8" s="98"/>
      <c r="M8" s="99"/>
      <c r="N8" s="65">
        <f t="shared" si="0"/>
        <v>0</v>
      </c>
      <c r="O8" s="65">
        <f t="shared" si="0"/>
        <v>3</v>
      </c>
      <c r="P8" s="65">
        <f t="shared" si="0"/>
        <v>0</v>
      </c>
      <c r="Q8" s="66">
        <f>N8*3+P8</f>
        <v>0</v>
      </c>
      <c r="R8" s="66">
        <f t="shared" si="1"/>
        <v>2</v>
      </c>
      <c r="S8" s="66">
        <f t="shared" si="1"/>
        <v>31</v>
      </c>
      <c r="T8" s="66">
        <f>_xlfn.IFERROR(R8-S8,"")</f>
        <v>-29</v>
      </c>
      <c r="U8" s="66">
        <f>SUMPRODUCT(($Q$5:$Q$8*10^5+$T$5:$T$8&gt;Q8*10^5+T8)*1)+1</f>
        <v>4</v>
      </c>
    </row>
    <row r="9" spans="1:21" ht="13.5">
      <c r="A9" s="72"/>
      <c r="B9" s="73" t="s">
        <v>143</v>
      </c>
      <c r="C9" s="74"/>
      <c r="D9" s="74" t="s">
        <v>144</v>
      </c>
      <c r="E9" s="74" t="s">
        <v>143</v>
      </c>
      <c r="F9" s="74"/>
      <c r="G9" s="74" t="s">
        <v>144</v>
      </c>
      <c r="H9" s="74" t="s">
        <v>143</v>
      </c>
      <c r="I9" s="74"/>
      <c r="J9" s="74" t="s">
        <v>144</v>
      </c>
      <c r="K9" s="74" t="s">
        <v>143</v>
      </c>
      <c r="L9" s="74"/>
      <c r="M9" s="74" t="s">
        <v>144</v>
      </c>
      <c r="N9" s="75" t="s">
        <v>145</v>
      </c>
      <c r="O9" s="75" t="s">
        <v>146</v>
      </c>
      <c r="P9" s="75" t="s">
        <v>147</v>
      </c>
      <c r="Q9" s="76"/>
      <c r="R9" s="76"/>
      <c r="S9" s="76"/>
      <c r="T9" s="76"/>
      <c r="U9" s="76"/>
    </row>
    <row r="10" spans="1:21" ht="13.5">
      <c r="A10" s="77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80"/>
      <c r="P10" s="80"/>
      <c r="Q10" s="81"/>
      <c r="R10" s="81"/>
      <c r="S10" s="56" t="s">
        <v>127</v>
      </c>
      <c r="T10" s="56" t="s">
        <v>128</v>
      </c>
      <c r="U10" s="56" t="s">
        <v>129</v>
      </c>
    </row>
    <row r="11" spans="1:21" ht="14.25">
      <c r="A11" s="57" t="s">
        <v>148</v>
      </c>
      <c r="B11" s="94" t="str">
        <f>A12</f>
        <v>乙部サッカー少年団</v>
      </c>
      <c r="C11" s="95"/>
      <c r="D11" s="96"/>
      <c r="E11" s="94" t="str">
        <f>A13</f>
        <v>浜分FC</v>
      </c>
      <c r="F11" s="95"/>
      <c r="G11" s="96"/>
      <c r="H11" s="94" t="str">
        <f>A14</f>
        <v>函館ジュニオールFC J 2</v>
      </c>
      <c r="I11" s="95"/>
      <c r="J11" s="96"/>
      <c r="K11" s="94" t="str">
        <f>A15</f>
        <v>アストーレ鍛神FC</v>
      </c>
      <c r="L11" s="95"/>
      <c r="M11" s="96"/>
      <c r="N11" s="58" t="s">
        <v>131</v>
      </c>
      <c r="O11" s="58" t="s">
        <v>132</v>
      </c>
      <c r="P11" s="58" t="s">
        <v>133</v>
      </c>
      <c r="Q11" s="59" t="s">
        <v>134</v>
      </c>
      <c r="R11" s="59" t="s">
        <v>135</v>
      </c>
      <c r="S11" s="59" t="s">
        <v>136</v>
      </c>
      <c r="T11" s="93" t="s">
        <v>137</v>
      </c>
      <c r="U11" s="59" t="s">
        <v>138</v>
      </c>
    </row>
    <row r="12" spans="1:21" ht="35.25" customHeight="1">
      <c r="A12" s="82" t="s">
        <v>149</v>
      </c>
      <c r="B12" s="97"/>
      <c r="C12" s="98"/>
      <c r="D12" s="99"/>
      <c r="E12" s="61">
        <v>5</v>
      </c>
      <c r="F12" s="62" t="str">
        <f>IF(E12="","",IF(E12=G12,"△",IF(E12&gt;G12,"○","●")))</f>
        <v>○</v>
      </c>
      <c r="G12" s="63">
        <v>2</v>
      </c>
      <c r="H12" s="61">
        <v>7</v>
      </c>
      <c r="I12" s="64" t="str">
        <f>IF(H12="","",IF(H12=J12,"△",IF(H12&gt;J12,"○","●")))</f>
        <v>○</v>
      </c>
      <c r="J12" s="63">
        <v>1</v>
      </c>
      <c r="K12" s="61">
        <v>9</v>
      </c>
      <c r="L12" s="64" t="str">
        <f>IF(K12="","",IF(K12=M12,"△",IF(K12&gt;M12,"○","●")))</f>
        <v>○</v>
      </c>
      <c r="M12" s="63">
        <v>0</v>
      </c>
      <c r="N12" s="65">
        <f aca="true" t="shared" si="2" ref="N12:P15">COUNTIF($B12:$M12,N$16)</f>
        <v>3</v>
      </c>
      <c r="O12" s="65">
        <f t="shared" si="2"/>
        <v>0</v>
      </c>
      <c r="P12" s="65">
        <f>COUNTIF($B12:$M12,P$16)</f>
        <v>0</v>
      </c>
      <c r="Q12" s="66">
        <f>N12*3+P12</f>
        <v>9</v>
      </c>
      <c r="R12" s="66">
        <f>SUMIF($B$16:$M$16,R$11,$B12:$M12)</f>
        <v>21</v>
      </c>
      <c r="S12" s="66">
        <f aca="true" t="shared" si="3" ref="R12:S15">SUMIF($B$16:$M$16,S$11,$B12:$M12)</f>
        <v>3</v>
      </c>
      <c r="T12" s="66">
        <f>_xlfn.IFERROR(R12-S12,"")</f>
        <v>18</v>
      </c>
      <c r="U12" s="66">
        <f>SUMPRODUCT(($Q$12:$Q$15*10^5+$T$12:$T$15&gt;Q12*10^5+T12)*1)+1</f>
        <v>1</v>
      </c>
    </row>
    <row r="13" spans="1:21" ht="35.25" customHeight="1">
      <c r="A13" s="58" t="s">
        <v>150</v>
      </c>
      <c r="B13" s="64">
        <f>IF(G12="","",G12)</f>
        <v>2</v>
      </c>
      <c r="C13" s="67" t="str">
        <f>IF(B13="","",IF(B13=D13,"△",IF(B13&gt;D13,"○","●")))</f>
        <v>●</v>
      </c>
      <c r="D13" s="65">
        <f>IF(E12="","",E12)</f>
        <v>5</v>
      </c>
      <c r="E13" s="97"/>
      <c r="F13" s="98"/>
      <c r="G13" s="99"/>
      <c r="H13" s="61">
        <v>2</v>
      </c>
      <c r="I13" s="64" t="str">
        <f>IF(H13="","",IF(H13=J13,"△",IF(H13&gt;J13,"○","●")))</f>
        <v>○</v>
      </c>
      <c r="J13" s="68">
        <v>0</v>
      </c>
      <c r="K13" s="69">
        <v>12</v>
      </c>
      <c r="L13" s="64" t="str">
        <f>IF(K13="","",IF(K13=M13,"△",IF(K13&gt;M13,"○","●")))</f>
        <v>○</v>
      </c>
      <c r="M13" s="63">
        <v>1</v>
      </c>
      <c r="N13" s="65">
        <f t="shared" si="2"/>
        <v>2</v>
      </c>
      <c r="O13" s="65">
        <f t="shared" si="2"/>
        <v>1</v>
      </c>
      <c r="P13" s="65">
        <f t="shared" si="2"/>
        <v>0</v>
      </c>
      <c r="Q13" s="66">
        <f>N13*3+P13</f>
        <v>6</v>
      </c>
      <c r="R13" s="66">
        <f t="shared" si="3"/>
        <v>16</v>
      </c>
      <c r="S13" s="66">
        <f t="shared" si="3"/>
        <v>6</v>
      </c>
      <c r="T13" s="66">
        <f>_xlfn.IFERROR(R13-S13,"")</f>
        <v>10</v>
      </c>
      <c r="U13" s="66">
        <f>SUMPRODUCT(($Q$12:$Q$15*10^5+$T$12:$T$15&gt;Q13*10^5+T13)*1)+1</f>
        <v>2</v>
      </c>
    </row>
    <row r="14" spans="1:21" ht="35.25" customHeight="1">
      <c r="A14" s="58" t="s">
        <v>151</v>
      </c>
      <c r="B14" s="64">
        <f>IF(J12="","",J12)</f>
        <v>1</v>
      </c>
      <c r="C14" s="67" t="str">
        <f>IF(B14="","",IF(B14=D14,"△",IF(B14&gt;D14,"○","●")))</f>
        <v>●</v>
      </c>
      <c r="D14" s="65">
        <f>IF(H12="","",H12)</f>
        <v>7</v>
      </c>
      <c r="E14" s="70">
        <f>IF(J13="","",J13)</f>
        <v>0</v>
      </c>
      <c r="F14" s="67" t="str">
        <f>IF(E14="","",IF(E14=G14,"△",IF(E14&gt;G14,"○","●")))</f>
        <v>●</v>
      </c>
      <c r="G14" s="65">
        <f>IF(H13="","",H13)</f>
        <v>2</v>
      </c>
      <c r="H14" s="97"/>
      <c r="I14" s="98"/>
      <c r="J14" s="99"/>
      <c r="K14" s="61">
        <v>12</v>
      </c>
      <c r="L14" s="64" t="str">
        <f>IF(K14="","",IF(K14=M14,"△",IF(K14&gt;M14,"○","●")))</f>
        <v>○</v>
      </c>
      <c r="M14" s="63">
        <v>0</v>
      </c>
      <c r="N14" s="65">
        <f t="shared" si="2"/>
        <v>1</v>
      </c>
      <c r="O14" s="65">
        <f t="shared" si="2"/>
        <v>2</v>
      </c>
      <c r="P14" s="65">
        <f t="shared" si="2"/>
        <v>0</v>
      </c>
      <c r="Q14" s="66">
        <f>N14*3+P14</f>
        <v>3</v>
      </c>
      <c r="R14" s="66">
        <f t="shared" si="3"/>
        <v>13</v>
      </c>
      <c r="S14" s="66">
        <f t="shared" si="3"/>
        <v>9</v>
      </c>
      <c r="T14" s="66">
        <f>_xlfn.IFERROR(R14-S14,"")</f>
        <v>4</v>
      </c>
      <c r="U14" s="66">
        <f>SUMPRODUCT(($Q$12:$Q$15*10^5+$T$12:$T$15&gt;Q14*10^5+T14)*1)+1</f>
        <v>3</v>
      </c>
    </row>
    <row r="15" spans="1:21" ht="35.25" customHeight="1">
      <c r="A15" s="58" t="s">
        <v>152</v>
      </c>
      <c r="B15" s="64">
        <f>IF(M12="","",M12)</f>
        <v>0</v>
      </c>
      <c r="C15" s="67" t="str">
        <f>IF(B15="","",IF(B15=D15,"△",IF(B15&gt;D15,"○","●")))</f>
        <v>●</v>
      </c>
      <c r="D15" s="65">
        <f>IF(K12="","",K12)</f>
        <v>9</v>
      </c>
      <c r="E15" s="70">
        <f>IF(M13="","",M13)</f>
        <v>1</v>
      </c>
      <c r="F15" s="67" t="str">
        <f>IF(E15="","",IF(E15=G15,"△",IF(E15&gt;G15,"○","●")))</f>
        <v>●</v>
      </c>
      <c r="G15" s="65">
        <f>IF(K13="","",K13)</f>
        <v>12</v>
      </c>
      <c r="H15" s="70">
        <f>IF(M14="","",M14)</f>
        <v>0</v>
      </c>
      <c r="I15" s="67" t="str">
        <f>IF(H15="","",IF(H15=J15,"△",IF(H15&gt;J15,"○","●")))</f>
        <v>●</v>
      </c>
      <c r="J15" s="65">
        <f>IF(K14="","",K14)</f>
        <v>12</v>
      </c>
      <c r="K15" s="97"/>
      <c r="L15" s="98"/>
      <c r="M15" s="99"/>
      <c r="N15" s="65">
        <f t="shared" si="2"/>
        <v>0</v>
      </c>
      <c r="O15" s="65">
        <f t="shared" si="2"/>
        <v>3</v>
      </c>
      <c r="P15" s="65">
        <f t="shared" si="2"/>
        <v>0</v>
      </c>
      <c r="Q15" s="66">
        <f>N15*3+P15</f>
        <v>0</v>
      </c>
      <c r="R15" s="66">
        <f t="shared" si="3"/>
        <v>1</v>
      </c>
      <c r="S15" s="66">
        <f t="shared" si="3"/>
        <v>33</v>
      </c>
      <c r="T15" s="66">
        <f>_xlfn.IFERROR(R15-S15,"")</f>
        <v>-32</v>
      </c>
      <c r="U15" s="66">
        <f>SUMPRODUCT(($Q$12:$Q$15*10^5+$T$12:$T$15&gt;Q15*10^5+T15)*1)+1</f>
        <v>4</v>
      </c>
    </row>
    <row r="16" spans="1:21" ht="13.5">
      <c r="A16" s="72"/>
      <c r="B16" s="73" t="s">
        <v>143</v>
      </c>
      <c r="C16" s="74"/>
      <c r="D16" s="74" t="s">
        <v>144</v>
      </c>
      <c r="E16" s="74" t="s">
        <v>143</v>
      </c>
      <c r="F16" s="74"/>
      <c r="G16" s="74" t="s">
        <v>144</v>
      </c>
      <c r="H16" s="74" t="s">
        <v>143</v>
      </c>
      <c r="I16" s="74"/>
      <c r="J16" s="74" t="s">
        <v>144</v>
      </c>
      <c r="K16" s="74" t="s">
        <v>143</v>
      </c>
      <c r="L16" s="74"/>
      <c r="M16" s="74" t="s">
        <v>144</v>
      </c>
      <c r="N16" s="75" t="s">
        <v>145</v>
      </c>
      <c r="O16" s="75" t="s">
        <v>146</v>
      </c>
      <c r="P16" s="75" t="s">
        <v>147</v>
      </c>
      <c r="Q16" s="76"/>
      <c r="R16" s="76"/>
      <c r="S16" s="76"/>
      <c r="T16" s="76"/>
      <c r="U16" s="76"/>
    </row>
    <row r="17" spans="1:18" ht="13.5">
      <c r="A17" s="77"/>
      <c r="B17" s="78"/>
      <c r="C17" s="79"/>
      <c r="D17" s="79"/>
      <c r="E17" s="79"/>
      <c r="F17" s="79"/>
      <c r="G17" s="79"/>
      <c r="H17" s="79"/>
      <c r="I17" s="79"/>
      <c r="J17" s="79"/>
      <c r="K17" s="80"/>
      <c r="L17" s="80"/>
      <c r="M17" s="80"/>
      <c r="N17" s="81"/>
      <c r="O17" s="81"/>
      <c r="P17" s="56" t="s">
        <v>127</v>
      </c>
      <c r="Q17" s="56" t="s">
        <v>128</v>
      </c>
      <c r="R17" s="56" t="s">
        <v>129</v>
      </c>
    </row>
    <row r="18" spans="1:18" ht="14.25">
      <c r="A18" s="57" t="s">
        <v>153</v>
      </c>
      <c r="B18" s="94" t="str">
        <f>A19</f>
        <v>フロンティアトルナーレFC U-12</v>
      </c>
      <c r="C18" s="95"/>
      <c r="D18" s="96"/>
      <c r="E18" s="94" t="str">
        <f>A20</f>
        <v>プレイフル函館2nd</v>
      </c>
      <c r="F18" s="95"/>
      <c r="G18" s="96"/>
      <c r="H18" s="94" t="str">
        <f>A21</f>
        <v>北斗FCノースブルー</v>
      </c>
      <c r="I18" s="95"/>
      <c r="J18" s="95"/>
      <c r="K18" s="58" t="s">
        <v>131</v>
      </c>
      <c r="L18" s="58" t="s">
        <v>132</v>
      </c>
      <c r="M18" s="58" t="s">
        <v>133</v>
      </c>
      <c r="N18" s="59" t="s">
        <v>134</v>
      </c>
      <c r="O18" s="59" t="s">
        <v>135</v>
      </c>
      <c r="P18" s="59" t="s">
        <v>136</v>
      </c>
      <c r="Q18" s="93" t="s">
        <v>137</v>
      </c>
      <c r="R18" s="59" t="s">
        <v>138</v>
      </c>
    </row>
    <row r="19" spans="1:18" ht="42">
      <c r="A19" s="82" t="s">
        <v>154</v>
      </c>
      <c r="B19" s="97"/>
      <c r="C19" s="98"/>
      <c r="D19" s="99"/>
      <c r="E19" s="61">
        <v>4</v>
      </c>
      <c r="F19" s="62" t="str">
        <f>IF(E19="","",IF(E19=G19,"△",IF(E19&gt;G19,"○","●")))</f>
        <v>○</v>
      </c>
      <c r="G19" s="63">
        <v>1</v>
      </c>
      <c r="H19" s="61">
        <v>8</v>
      </c>
      <c r="I19" s="64" t="str">
        <f>IF(H19="","",IF(H19=J19,"△",IF(H19&gt;J19,"○","●")))</f>
        <v>○</v>
      </c>
      <c r="J19" s="83">
        <v>1</v>
      </c>
      <c r="K19" s="84">
        <f aca="true" t="shared" si="4" ref="K19:M21">COUNTIF($B19:$J19,K$22)</f>
        <v>2</v>
      </c>
      <c r="L19" s="65">
        <f t="shared" si="4"/>
        <v>0</v>
      </c>
      <c r="M19" s="65">
        <f t="shared" si="4"/>
        <v>0</v>
      </c>
      <c r="N19" s="66">
        <f>K19*3+M19</f>
        <v>6</v>
      </c>
      <c r="O19" s="66">
        <f aca="true" t="shared" si="5" ref="O19:P21">SUMIF($B$22:$M$22,O$18,$B19:$J19)</f>
        <v>12</v>
      </c>
      <c r="P19" s="66">
        <f t="shared" si="5"/>
        <v>2</v>
      </c>
      <c r="Q19" s="66">
        <f>_xlfn.IFERROR(O19-P19,"")</f>
        <v>10</v>
      </c>
      <c r="R19" s="66">
        <f>SUMPRODUCT(($N$19:$N$21*10^5+$Q$19:$Q$21&gt;N19*10^5+Q19)*1)+1</f>
        <v>1</v>
      </c>
    </row>
    <row r="20" spans="1:18" ht="42">
      <c r="A20" s="58" t="s">
        <v>155</v>
      </c>
      <c r="B20" s="64">
        <f>IF(G19="","",G19)</f>
        <v>1</v>
      </c>
      <c r="C20" s="67" t="str">
        <f>IF(B20="","",IF(B20=D20,"△",IF(B20&gt;D20,"○","●")))</f>
        <v>●</v>
      </c>
      <c r="D20" s="65">
        <f>IF(E19="","",E19)</f>
        <v>4</v>
      </c>
      <c r="E20" s="97"/>
      <c r="F20" s="98"/>
      <c r="G20" s="99"/>
      <c r="H20" s="61">
        <v>1</v>
      </c>
      <c r="I20" s="64" t="str">
        <f>IF(H20="","",IF(H20=J20,"△",IF(H20&gt;J20,"○","●")))</f>
        <v>○</v>
      </c>
      <c r="J20" s="85">
        <v>0</v>
      </c>
      <c r="K20" s="84">
        <f t="shared" si="4"/>
        <v>1</v>
      </c>
      <c r="L20" s="65">
        <f t="shared" si="4"/>
        <v>1</v>
      </c>
      <c r="M20" s="65">
        <f t="shared" si="4"/>
        <v>0</v>
      </c>
      <c r="N20" s="66">
        <f>K20*3+M20</f>
        <v>3</v>
      </c>
      <c r="O20" s="66">
        <f t="shared" si="5"/>
        <v>2</v>
      </c>
      <c r="P20" s="66">
        <f t="shared" si="5"/>
        <v>4</v>
      </c>
      <c r="Q20" s="66">
        <f>_xlfn.IFERROR(O20-P20,"")</f>
        <v>-2</v>
      </c>
      <c r="R20" s="66">
        <f>SUMPRODUCT(($N$19:$N$21*10^5+$Q$19:$Q$21&gt;N20*10^5+Q20)*1)+1</f>
        <v>2</v>
      </c>
    </row>
    <row r="21" spans="1:18" ht="42">
      <c r="A21" s="58" t="s">
        <v>156</v>
      </c>
      <c r="B21" s="64">
        <f>IF(J19="","",J19)</f>
        <v>1</v>
      </c>
      <c r="C21" s="67" t="str">
        <f>IF(B21="","",IF(B21=D21,"△",IF(B21&gt;D21,"○","●")))</f>
        <v>●</v>
      </c>
      <c r="D21" s="65">
        <f>IF(H19="","",H19)</f>
        <v>8</v>
      </c>
      <c r="E21" s="70">
        <f>IF(J20="","",J20)</f>
        <v>0</v>
      </c>
      <c r="F21" s="67" t="str">
        <f>IF(E21="","",IF(E21=G21,"△",IF(E21&gt;G21,"○","●")))</f>
        <v>●</v>
      </c>
      <c r="G21" s="65">
        <f>IF(H20="","",H20)</f>
        <v>1</v>
      </c>
      <c r="H21" s="97"/>
      <c r="I21" s="98"/>
      <c r="J21" s="98"/>
      <c r="K21" s="84">
        <f t="shared" si="4"/>
        <v>0</v>
      </c>
      <c r="L21" s="65">
        <f t="shared" si="4"/>
        <v>2</v>
      </c>
      <c r="M21" s="65">
        <f t="shared" si="4"/>
        <v>0</v>
      </c>
      <c r="N21" s="66">
        <f>K21*3+M21</f>
        <v>0</v>
      </c>
      <c r="O21" s="66">
        <f t="shared" si="5"/>
        <v>1</v>
      </c>
      <c r="P21" s="66">
        <f t="shared" si="5"/>
        <v>9</v>
      </c>
      <c r="Q21" s="66">
        <f>_xlfn.IFERROR(O21-P21,"")</f>
        <v>-8</v>
      </c>
      <c r="R21" s="66">
        <f>SUMPRODUCT(($N$19:$N$21*10^5+$Q$19:$Q$21&gt;N21*10^5+Q21)*1)+1</f>
        <v>3</v>
      </c>
    </row>
    <row r="22" spans="1:19" ht="14.25">
      <c r="A22" s="86"/>
      <c r="B22" s="73" t="s">
        <v>143</v>
      </c>
      <c r="C22" s="74"/>
      <c r="D22" s="74" t="s">
        <v>144</v>
      </c>
      <c r="E22" s="74" t="s">
        <v>143</v>
      </c>
      <c r="F22" s="74"/>
      <c r="G22" s="74" t="s">
        <v>144</v>
      </c>
      <c r="H22" s="74" t="s">
        <v>143</v>
      </c>
      <c r="I22" s="74"/>
      <c r="J22" s="74" t="s">
        <v>144</v>
      </c>
      <c r="K22" s="75" t="s">
        <v>145</v>
      </c>
      <c r="L22" s="75" t="s">
        <v>146</v>
      </c>
      <c r="M22" s="75" t="s">
        <v>147</v>
      </c>
      <c r="N22" s="87"/>
      <c r="O22" s="87"/>
      <c r="P22" s="87"/>
      <c r="Q22" s="87"/>
      <c r="R22" s="87"/>
      <c r="S22" s="88"/>
    </row>
    <row r="23" spans="1:21" ht="48" customHeight="1">
      <c r="A23" s="72"/>
      <c r="N23" s="76"/>
      <c r="O23" s="76"/>
      <c r="P23" s="76"/>
      <c r="Q23" s="76"/>
      <c r="R23" s="76"/>
      <c r="S23" s="76"/>
      <c r="T23" s="76"/>
      <c r="U23" s="76"/>
    </row>
    <row r="24" spans="19:21" ht="13.5">
      <c r="S24" s="56" t="s">
        <v>127</v>
      </c>
      <c r="T24" s="56" t="s">
        <v>128</v>
      </c>
      <c r="U24" s="56" t="s">
        <v>129</v>
      </c>
    </row>
    <row r="25" spans="1:21" ht="14.25">
      <c r="A25" s="57" t="s">
        <v>157</v>
      </c>
      <c r="B25" s="94" t="str">
        <f>A26</f>
        <v>プレイフル函館ジュニア</v>
      </c>
      <c r="C25" s="95"/>
      <c r="D25" s="96"/>
      <c r="E25" s="94" t="str">
        <f>A27</f>
        <v>日吉が丘サッカー少年団</v>
      </c>
      <c r="F25" s="95"/>
      <c r="G25" s="96"/>
      <c r="H25" s="94" t="str">
        <f>A28</f>
        <v>グランツ東山</v>
      </c>
      <c r="I25" s="95"/>
      <c r="J25" s="96"/>
      <c r="K25" s="94" t="str">
        <f>A29</f>
        <v>CORAZON   FC</v>
      </c>
      <c r="L25" s="95"/>
      <c r="M25" s="96"/>
      <c r="N25" s="58" t="s">
        <v>131</v>
      </c>
      <c r="O25" s="58" t="s">
        <v>132</v>
      </c>
      <c r="P25" s="58" t="s">
        <v>133</v>
      </c>
      <c r="Q25" s="59" t="s">
        <v>134</v>
      </c>
      <c r="R25" s="59" t="s">
        <v>135</v>
      </c>
      <c r="S25" s="59" t="s">
        <v>136</v>
      </c>
      <c r="T25" s="93" t="s">
        <v>137</v>
      </c>
      <c r="U25" s="59" t="s">
        <v>138</v>
      </c>
    </row>
    <row r="26" spans="1:21" ht="35.25" customHeight="1">
      <c r="A26" s="89" t="s">
        <v>158</v>
      </c>
      <c r="B26" s="97"/>
      <c r="C26" s="98"/>
      <c r="D26" s="99"/>
      <c r="E26" s="61">
        <v>6</v>
      </c>
      <c r="F26" s="62" t="str">
        <f>IF(E26="","",IF(E26=G26,"△",IF(E26&gt;G26,"○","●")))</f>
        <v>○</v>
      </c>
      <c r="G26" s="63">
        <v>2</v>
      </c>
      <c r="H26" s="61">
        <v>2</v>
      </c>
      <c r="I26" s="64" t="str">
        <f>IF(H26="","",IF(H26=J26,"△",IF(H26&gt;J26,"○","●")))</f>
        <v>△</v>
      </c>
      <c r="J26" s="63">
        <v>2</v>
      </c>
      <c r="K26" s="61">
        <v>5</v>
      </c>
      <c r="L26" s="64" t="str">
        <f>IF(K26="","",IF(K26=M26,"△",IF(K26&gt;M26,"○","●")))</f>
        <v>○</v>
      </c>
      <c r="M26" s="63">
        <v>0</v>
      </c>
      <c r="N26" s="65">
        <f aca="true" t="shared" si="6" ref="N26:P29">COUNTIF($B26:$M26,N$30)</f>
        <v>2</v>
      </c>
      <c r="O26" s="65">
        <f t="shared" si="6"/>
        <v>0</v>
      </c>
      <c r="P26" s="65">
        <f t="shared" si="6"/>
        <v>1</v>
      </c>
      <c r="Q26" s="66">
        <f>N26*3+P26</f>
        <v>7</v>
      </c>
      <c r="R26" s="66">
        <f>SUMIF($B$30:$M$30,R$25,$B26:$M26)</f>
        <v>13</v>
      </c>
      <c r="S26" s="66">
        <f aca="true" t="shared" si="7" ref="R26:S29">SUMIF($B$30:$M$30,S$25,$B26:$M26)</f>
        <v>4</v>
      </c>
      <c r="T26" s="66">
        <f>_xlfn.IFERROR(R26-S26,"")</f>
        <v>9</v>
      </c>
      <c r="U26" s="66">
        <f>SUMPRODUCT(($Q$26:$Q$29*10^5+$T$26:$T$29&gt;Q26*10^5+T26)*1)+1</f>
        <v>1</v>
      </c>
    </row>
    <row r="27" spans="1:21" ht="35.25" customHeight="1">
      <c r="A27" s="89" t="s">
        <v>159</v>
      </c>
      <c r="B27" s="64">
        <f>IF(G26="","",G26)</f>
        <v>2</v>
      </c>
      <c r="C27" s="67" t="str">
        <f>IF(B27="","",IF(B27=D27,"△",IF(B27&gt;D27,"○","●")))</f>
        <v>●</v>
      </c>
      <c r="D27" s="65">
        <f>IF(E26="","",E26)</f>
        <v>6</v>
      </c>
      <c r="E27" s="97"/>
      <c r="F27" s="98"/>
      <c r="G27" s="99"/>
      <c r="H27" s="61">
        <v>1</v>
      </c>
      <c r="I27" s="64" t="str">
        <f>IF(H27="","",IF(H27=J27,"△",IF(H27&gt;J27,"○","●")))</f>
        <v>○</v>
      </c>
      <c r="J27" s="68">
        <v>0</v>
      </c>
      <c r="K27" s="69">
        <v>2</v>
      </c>
      <c r="L27" s="64" t="str">
        <f>IF(K27="","",IF(K27=M27,"△",IF(K27&gt;M27,"○","●")))</f>
        <v>△</v>
      </c>
      <c r="M27" s="63">
        <v>2</v>
      </c>
      <c r="N27" s="65">
        <f t="shared" si="6"/>
        <v>1</v>
      </c>
      <c r="O27" s="65">
        <f t="shared" si="6"/>
        <v>1</v>
      </c>
      <c r="P27" s="65">
        <f t="shared" si="6"/>
        <v>1</v>
      </c>
      <c r="Q27" s="66">
        <f>N27*3+P27</f>
        <v>4</v>
      </c>
      <c r="R27" s="66">
        <f t="shared" si="7"/>
        <v>5</v>
      </c>
      <c r="S27" s="66">
        <f t="shared" si="7"/>
        <v>8</v>
      </c>
      <c r="T27" s="66">
        <f>_xlfn.IFERROR(R27-S27,"")</f>
        <v>-3</v>
      </c>
      <c r="U27" s="66">
        <f>SUMPRODUCT(($Q$26:$Q$29*10^5+$T$26:$T$29&gt;Q27*10^5+T27)*1)+1</f>
        <v>2</v>
      </c>
    </row>
    <row r="28" spans="1:21" ht="35.25" customHeight="1">
      <c r="A28" s="58" t="s">
        <v>160</v>
      </c>
      <c r="B28" s="64">
        <f>IF(J26="","",J26)</f>
        <v>2</v>
      </c>
      <c r="C28" s="67" t="str">
        <f>IF(B28="","",IF(B28=D28,"△",IF(B28&gt;D28,"○","●")))</f>
        <v>△</v>
      </c>
      <c r="D28" s="65">
        <f>IF(H26="","",H26)</f>
        <v>2</v>
      </c>
      <c r="E28" s="70">
        <f>IF(J27="","",J27)</f>
        <v>0</v>
      </c>
      <c r="F28" s="67" t="str">
        <f>IF(E28="","",IF(E28=G28,"△",IF(E28&gt;G28,"○","●")))</f>
        <v>●</v>
      </c>
      <c r="G28" s="65">
        <f>IF(H27="","",H27)</f>
        <v>1</v>
      </c>
      <c r="H28" s="97"/>
      <c r="I28" s="98"/>
      <c r="J28" s="99"/>
      <c r="K28" s="61">
        <v>3</v>
      </c>
      <c r="L28" s="64" t="str">
        <f>IF(K28="","",IF(K28=M28,"△",IF(K28&gt;M28,"○","●")))</f>
        <v>△</v>
      </c>
      <c r="M28" s="63">
        <v>3</v>
      </c>
      <c r="N28" s="65">
        <f t="shared" si="6"/>
        <v>0</v>
      </c>
      <c r="O28" s="65">
        <f t="shared" si="6"/>
        <v>1</v>
      </c>
      <c r="P28" s="65">
        <f t="shared" si="6"/>
        <v>2</v>
      </c>
      <c r="Q28" s="66">
        <f>N28*3+P28</f>
        <v>2</v>
      </c>
      <c r="R28" s="66">
        <f t="shared" si="7"/>
        <v>5</v>
      </c>
      <c r="S28" s="66">
        <f t="shared" si="7"/>
        <v>6</v>
      </c>
      <c r="T28" s="66">
        <f>_xlfn.IFERROR(R28-S28,"")</f>
        <v>-1</v>
      </c>
      <c r="U28" s="66">
        <f>SUMPRODUCT(($Q$26:$Q$29*10^5+$T$26:$T$29&gt;Q28*10^5+T28)*1)+1</f>
        <v>3</v>
      </c>
    </row>
    <row r="29" spans="1:21" ht="35.25" customHeight="1">
      <c r="A29" s="82" t="s">
        <v>161</v>
      </c>
      <c r="B29" s="64">
        <f>IF(M26="","",M26)</f>
        <v>0</v>
      </c>
      <c r="C29" s="67" t="str">
        <f>IF(B29="","",IF(B29=D29,"△",IF(B29&gt;D29,"○","●")))</f>
        <v>●</v>
      </c>
      <c r="D29" s="65">
        <f>IF(K26="","",K26)</f>
        <v>5</v>
      </c>
      <c r="E29" s="70">
        <f>IF(M27="","",M27)</f>
        <v>2</v>
      </c>
      <c r="F29" s="67" t="str">
        <f>IF(E29="","",IF(E29=G29,"△",IF(E29&gt;G29,"○","●")))</f>
        <v>△</v>
      </c>
      <c r="G29" s="65">
        <f>IF(K27="","",K27)</f>
        <v>2</v>
      </c>
      <c r="H29" s="70">
        <f>IF(M28="","",M28)</f>
        <v>3</v>
      </c>
      <c r="I29" s="67" t="str">
        <f>IF(H29="","",IF(H29=J29,"△",IF(H29&gt;J29,"○","●")))</f>
        <v>△</v>
      </c>
      <c r="J29" s="65">
        <f>IF(K28="","",K28)</f>
        <v>3</v>
      </c>
      <c r="K29" s="97"/>
      <c r="L29" s="98"/>
      <c r="M29" s="99"/>
      <c r="N29" s="65">
        <f t="shared" si="6"/>
        <v>0</v>
      </c>
      <c r="O29" s="65">
        <f t="shared" si="6"/>
        <v>1</v>
      </c>
      <c r="P29" s="65">
        <f t="shared" si="6"/>
        <v>2</v>
      </c>
      <c r="Q29" s="66">
        <f>N29*3+P29</f>
        <v>2</v>
      </c>
      <c r="R29" s="66">
        <f t="shared" si="7"/>
        <v>5</v>
      </c>
      <c r="S29" s="66">
        <f t="shared" si="7"/>
        <v>10</v>
      </c>
      <c r="T29" s="66">
        <f>_xlfn.IFERROR(R29-S29,"")</f>
        <v>-5</v>
      </c>
      <c r="U29" s="66">
        <f>SUMPRODUCT(($Q$26:$Q$29*10^5+$T$26:$T$29&gt;Q29*10^5+T29)*1)+1</f>
        <v>4</v>
      </c>
    </row>
    <row r="30" spans="1:21" ht="13.5">
      <c r="A30" s="72"/>
      <c r="B30" s="73" t="s">
        <v>143</v>
      </c>
      <c r="C30" s="74"/>
      <c r="D30" s="74" t="s">
        <v>144</v>
      </c>
      <c r="E30" s="74" t="s">
        <v>143</v>
      </c>
      <c r="F30" s="74"/>
      <c r="G30" s="74" t="s">
        <v>144</v>
      </c>
      <c r="H30" s="74" t="s">
        <v>143</v>
      </c>
      <c r="I30" s="74"/>
      <c r="J30" s="74" t="s">
        <v>144</v>
      </c>
      <c r="K30" s="74" t="s">
        <v>143</v>
      </c>
      <c r="L30" s="74"/>
      <c r="M30" s="74" t="s">
        <v>144</v>
      </c>
      <c r="N30" s="75" t="s">
        <v>145</v>
      </c>
      <c r="O30" s="75" t="s">
        <v>146</v>
      </c>
      <c r="P30" s="75" t="s">
        <v>147</v>
      </c>
      <c r="Q30" s="76"/>
      <c r="R30" s="76"/>
      <c r="S30" s="76"/>
      <c r="T30" s="76"/>
      <c r="U30" s="76"/>
    </row>
    <row r="31" spans="1:21" ht="13.5">
      <c r="A31" s="77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80"/>
      <c r="P31" s="80"/>
      <c r="Q31" s="81"/>
      <c r="R31" s="81"/>
      <c r="S31" s="56" t="s">
        <v>127</v>
      </c>
      <c r="T31" s="56" t="s">
        <v>128</v>
      </c>
      <c r="U31" s="56" t="s">
        <v>129</v>
      </c>
    </row>
    <row r="32" spans="1:21" ht="14.25">
      <c r="A32" s="57" t="s">
        <v>162</v>
      </c>
      <c r="B32" s="94" t="str">
        <f>A33</f>
        <v>サン・スポーツクラブ</v>
      </c>
      <c r="C32" s="95"/>
      <c r="D32" s="96"/>
      <c r="E32" s="94" t="str">
        <f>A34</f>
        <v>AVENDA FC U12 2nd</v>
      </c>
      <c r="F32" s="95"/>
      <c r="G32" s="96"/>
      <c r="H32" s="94" t="str">
        <f>A35</f>
        <v>八幡サッカースポーツ少年団</v>
      </c>
      <c r="I32" s="95"/>
      <c r="J32" s="96"/>
      <c r="K32" s="94" t="str">
        <f>A36</f>
        <v>SSS八雲</v>
      </c>
      <c r="L32" s="95"/>
      <c r="M32" s="96"/>
      <c r="N32" s="58" t="s">
        <v>131</v>
      </c>
      <c r="O32" s="58" t="s">
        <v>132</v>
      </c>
      <c r="P32" s="58" t="s">
        <v>133</v>
      </c>
      <c r="Q32" s="59" t="s">
        <v>134</v>
      </c>
      <c r="R32" s="59" t="s">
        <v>135</v>
      </c>
      <c r="S32" s="59" t="s">
        <v>136</v>
      </c>
      <c r="T32" s="93" t="s">
        <v>137</v>
      </c>
      <c r="U32" s="59" t="s">
        <v>138</v>
      </c>
    </row>
    <row r="33" spans="1:21" ht="39" customHeight="1">
      <c r="A33" s="82" t="s">
        <v>163</v>
      </c>
      <c r="B33" s="97"/>
      <c r="C33" s="98"/>
      <c r="D33" s="99"/>
      <c r="E33" s="61">
        <v>5</v>
      </c>
      <c r="F33" s="62" t="str">
        <f>IF(E33="","",IF(E33=G33,"△",IF(E33&gt;G33,"○","●")))</f>
        <v>○</v>
      </c>
      <c r="G33" s="63">
        <v>1</v>
      </c>
      <c r="H33" s="61">
        <v>7</v>
      </c>
      <c r="I33" s="64" t="str">
        <f>IF(H33="","",IF(H33=J33,"△",IF(H33&gt;J33,"○","●")))</f>
        <v>○</v>
      </c>
      <c r="J33" s="63">
        <v>0</v>
      </c>
      <c r="K33" s="61">
        <v>11</v>
      </c>
      <c r="L33" s="64" t="str">
        <f>IF(K33="","",IF(K33=M33,"△",IF(K33&gt;M33,"○","●")))</f>
        <v>○</v>
      </c>
      <c r="M33" s="63">
        <v>2</v>
      </c>
      <c r="N33" s="65">
        <f aca="true" t="shared" si="8" ref="N33:P36">COUNTIF($B33:$M33,N$37)</f>
        <v>3</v>
      </c>
      <c r="O33" s="65">
        <f t="shared" si="8"/>
        <v>0</v>
      </c>
      <c r="P33" s="65">
        <f>COUNTIF($B33:$M33,P$37)</f>
        <v>0</v>
      </c>
      <c r="Q33" s="66">
        <f>N33*3+P33</f>
        <v>9</v>
      </c>
      <c r="R33" s="66">
        <f>SUMIF($B$37:$M$37,R$32,$B33:$M33)</f>
        <v>23</v>
      </c>
      <c r="S33" s="66">
        <f aca="true" t="shared" si="9" ref="R33:S36">SUMIF($B$37:$M$37,S$32,$B33:$M33)</f>
        <v>3</v>
      </c>
      <c r="T33" s="66">
        <f>_xlfn.IFERROR(R33-S33,"")</f>
        <v>20</v>
      </c>
      <c r="U33" s="66">
        <f>SUMPRODUCT(($Q$33:$Q$36*10^5+$T$33:$T$36&gt;Q33*10^5+T33)*1)+1</f>
        <v>1</v>
      </c>
    </row>
    <row r="34" spans="1:21" ht="39" customHeight="1">
      <c r="A34" s="58" t="s">
        <v>164</v>
      </c>
      <c r="B34" s="64">
        <f>IF(G33="","",G33)</f>
        <v>1</v>
      </c>
      <c r="C34" s="67" t="str">
        <f>IF(B34="","",IF(B34=D34,"△",IF(B34&gt;D34,"○","●")))</f>
        <v>●</v>
      </c>
      <c r="D34" s="65">
        <f>IF(E33="","",E33)</f>
        <v>5</v>
      </c>
      <c r="E34" s="97"/>
      <c r="F34" s="98"/>
      <c r="G34" s="99"/>
      <c r="H34" s="61">
        <v>4</v>
      </c>
      <c r="I34" s="64" t="str">
        <f>IF(H34="","",IF(H34=J34,"△",IF(H34&gt;J34,"○","●")))</f>
        <v>○</v>
      </c>
      <c r="J34" s="68">
        <v>1</v>
      </c>
      <c r="K34" s="69">
        <v>5</v>
      </c>
      <c r="L34" s="64" t="str">
        <f>IF(K34="","",IF(K34=M34,"△",IF(K34&gt;M34,"○","●")))</f>
        <v>○</v>
      </c>
      <c r="M34" s="63">
        <v>1</v>
      </c>
      <c r="N34" s="65">
        <f t="shared" si="8"/>
        <v>2</v>
      </c>
      <c r="O34" s="65">
        <f t="shared" si="8"/>
        <v>1</v>
      </c>
      <c r="P34" s="65">
        <f t="shared" si="8"/>
        <v>0</v>
      </c>
      <c r="Q34" s="66">
        <f>N34*3+P34</f>
        <v>6</v>
      </c>
      <c r="R34" s="66">
        <f t="shared" si="9"/>
        <v>10</v>
      </c>
      <c r="S34" s="66">
        <f t="shared" si="9"/>
        <v>7</v>
      </c>
      <c r="T34" s="66">
        <f>_xlfn.IFERROR(R34-S34,"")</f>
        <v>3</v>
      </c>
      <c r="U34" s="66">
        <f>SUMPRODUCT(($Q$33:$Q$36*10^5+$T$33:$T$36&gt;Q34*10^5+T34)*1)+1</f>
        <v>2</v>
      </c>
    </row>
    <row r="35" spans="1:21" ht="39" customHeight="1">
      <c r="A35" s="60" t="s">
        <v>165</v>
      </c>
      <c r="B35" s="64">
        <f>IF(J33="","",J33)</f>
        <v>0</v>
      </c>
      <c r="C35" s="67" t="str">
        <f>IF(B35="","",IF(B35=D35,"△",IF(B35&gt;D35,"○","●")))</f>
        <v>●</v>
      </c>
      <c r="D35" s="65">
        <f>IF(H33="","",H33)</f>
        <v>7</v>
      </c>
      <c r="E35" s="70">
        <f>IF(J34="","",J34)</f>
        <v>1</v>
      </c>
      <c r="F35" s="67" t="str">
        <f>IF(E35="","",IF(E35=G35,"△",IF(E35&gt;G35,"○","●")))</f>
        <v>●</v>
      </c>
      <c r="G35" s="65">
        <f>IF(H34="","",H34)</f>
        <v>4</v>
      </c>
      <c r="H35" s="97"/>
      <c r="I35" s="98"/>
      <c r="J35" s="99"/>
      <c r="K35" s="61">
        <v>6</v>
      </c>
      <c r="L35" s="64" t="str">
        <f>IF(K35="","",IF(K35=M35,"△",IF(K35&gt;M35,"○","●")))</f>
        <v>○</v>
      </c>
      <c r="M35" s="63">
        <v>3</v>
      </c>
      <c r="N35" s="65">
        <f t="shared" si="8"/>
        <v>1</v>
      </c>
      <c r="O35" s="65">
        <f t="shared" si="8"/>
        <v>2</v>
      </c>
      <c r="P35" s="65">
        <f t="shared" si="8"/>
        <v>0</v>
      </c>
      <c r="Q35" s="66">
        <f>N35*3+P35</f>
        <v>3</v>
      </c>
      <c r="R35" s="66">
        <f t="shared" si="9"/>
        <v>7</v>
      </c>
      <c r="S35" s="66">
        <f t="shared" si="9"/>
        <v>14</v>
      </c>
      <c r="T35" s="66">
        <f>_xlfn.IFERROR(R35-S35,"")</f>
        <v>-7</v>
      </c>
      <c r="U35" s="66">
        <f>SUMPRODUCT(($Q$33:$Q$36*10^5+$T$33:$T$36&gt;Q35*10^5+T35)*1)+1</f>
        <v>3</v>
      </c>
    </row>
    <row r="36" spans="1:21" ht="39" customHeight="1">
      <c r="A36" s="58" t="s">
        <v>166</v>
      </c>
      <c r="B36" s="64">
        <f>IF(M33="","",M33)</f>
        <v>2</v>
      </c>
      <c r="C36" s="67" t="str">
        <f>IF(B36="","",IF(B36=D36,"△",IF(B36&gt;D36,"○","●")))</f>
        <v>●</v>
      </c>
      <c r="D36" s="65">
        <f>IF(K33="","",K33)</f>
        <v>11</v>
      </c>
      <c r="E36" s="70">
        <f>IF(M34="","",M34)</f>
        <v>1</v>
      </c>
      <c r="F36" s="67" t="str">
        <f>IF(E36="","",IF(E36=G36,"△",IF(E36&gt;G36,"○","●")))</f>
        <v>●</v>
      </c>
      <c r="G36" s="65">
        <f>IF(K34="","",K34)</f>
        <v>5</v>
      </c>
      <c r="H36" s="70">
        <f>IF(M35="","",M35)</f>
        <v>3</v>
      </c>
      <c r="I36" s="67" t="str">
        <f>IF(H36="","",IF(H36=J36,"△",IF(H36&gt;J36,"○","●")))</f>
        <v>●</v>
      </c>
      <c r="J36" s="65">
        <f>IF(K35="","",K35)</f>
        <v>6</v>
      </c>
      <c r="K36" s="97"/>
      <c r="L36" s="98"/>
      <c r="M36" s="99"/>
      <c r="N36" s="65">
        <f t="shared" si="8"/>
        <v>0</v>
      </c>
      <c r="O36" s="65">
        <f t="shared" si="8"/>
        <v>3</v>
      </c>
      <c r="P36" s="65">
        <f t="shared" si="8"/>
        <v>0</v>
      </c>
      <c r="Q36" s="66">
        <f>N36*3+P36</f>
        <v>0</v>
      </c>
      <c r="R36" s="66">
        <f t="shared" si="9"/>
        <v>6</v>
      </c>
      <c r="S36" s="66">
        <f t="shared" si="9"/>
        <v>22</v>
      </c>
      <c r="T36" s="66">
        <f>_xlfn.IFERROR(R36-S36,"")</f>
        <v>-16</v>
      </c>
      <c r="U36" s="66">
        <f>SUMPRODUCT(($Q$33:$Q$36*10^5+$T$33:$T$36&gt;Q36*10^5+T36)*1)+1</f>
        <v>4</v>
      </c>
    </row>
    <row r="37" spans="1:21" ht="13.5">
      <c r="A37" s="72"/>
      <c r="B37" s="73" t="s">
        <v>143</v>
      </c>
      <c r="C37" s="74"/>
      <c r="D37" s="74" t="s">
        <v>144</v>
      </c>
      <c r="E37" s="74" t="s">
        <v>143</v>
      </c>
      <c r="F37" s="74"/>
      <c r="G37" s="74" t="s">
        <v>144</v>
      </c>
      <c r="H37" s="74" t="s">
        <v>143</v>
      </c>
      <c r="I37" s="74"/>
      <c r="J37" s="74" t="s">
        <v>144</v>
      </c>
      <c r="K37" s="74" t="s">
        <v>143</v>
      </c>
      <c r="L37" s="74"/>
      <c r="M37" s="74" t="s">
        <v>144</v>
      </c>
      <c r="N37" s="75" t="s">
        <v>145</v>
      </c>
      <c r="O37" s="75" t="s">
        <v>146</v>
      </c>
      <c r="P37" s="75" t="s">
        <v>147</v>
      </c>
      <c r="Q37" s="76"/>
      <c r="R37" s="76"/>
      <c r="S37" s="76"/>
      <c r="T37" s="76"/>
      <c r="U37" s="76"/>
    </row>
    <row r="38" spans="1:21" ht="13.5">
      <c r="A38" s="77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80"/>
      <c r="P38" s="80"/>
      <c r="Q38" s="81"/>
      <c r="R38" s="81"/>
      <c r="S38" s="56" t="s">
        <v>127</v>
      </c>
      <c r="T38" s="56" t="s">
        <v>128</v>
      </c>
      <c r="U38" s="56" t="s">
        <v>129</v>
      </c>
    </row>
    <row r="39" spans="1:21" ht="14.25">
      <c r="A39" s="57" t="s">
        <v>167</v>
      </c>
      <c r="B39" s="94" t="str">
        <f>A40</f>
        <v>函館ジュニオールFC J 1</v>
      </c>
      <c r="C39" s="95"/>
      <c r="D39" s="96"/>
      <c r="E39" s="94" t="str">
        <f>A41</f>
        <v>森サッカー少年団エストレーラ</v>
      </c>
      <c r="F39" s="95"/>
      <c r="G39" s="96"/>
      <c r="H39" s="94" t="str">
        <f>A42</f>
        <v>鷲の木サッカー少年団イーグルス</v>
      </c>
      <c r="I39" s="95"/>
      <c r="J39" s="96"/>
      <c r="K39" s="94" t="str">
        <f>A43</f>
        <v>今金サッカー少年団</v>
      </c>
      <c r="L39" s="95"/>
      <c r="M39" s="96"/>
      <c r="N39" s="58" t="s">
        <v>131</v>
      </c>
      <c r="O39" s="58" t="s">
        <v>132</v>
      </c>
      <c r="P39" s="58" t="s">
        <v>133</v>
      </c>
      <c r="Q39" s="59" t="s">
        <v>134</v>
      </c>
      <c r="R39" s="59" t="s">
        <v>135</v>
      </c>
      <c r="S39" s="59" t="s">
        <v>136</v>
      </c>
      <c r="T39" s="93" t="s">
        <v>137</v>
      </c>
      <c r="U39" s="59" t="s">
        <v>138</v>
      </c>
    </row>
    <row r="40" spans="1:21" ht="36" customHeight="1">
      <c r="A40" s="82" t="s">
        <v>168</v>
      </c>
      <c r="B40" s="97"/>
      <c r="C40" s="98"/>
      <c r="D40" s="99"/>
      <c r="E40" s="61">
        <v>6</v>
      </c>
      <c r="F40" s="62" t="str">
        <f>IF(E40="","",IF(E40=G40,"△",IF(E40&gt;G40,"○","●")))</f>
        <v>○</v>
      </c>
      <c r="G40" s="63">
        <v>0</v>
      </c>
      <c r="H40" s="61">
        <v>13</v>
      </c>
      <c r="I40" s="64" t="str">
        <f>IF(H40="","",IF(H40=J40,"△",IF(H40&gt;J40,"○","●")))</f>
        <v>○</v>
      </c>
      <c r="J40" s="63">
        <v>0</v>
      </c>
      <c r="K40" s="61">
        <v>12</v>
      </c>
      <c r="L40" s="64" t="str">
        <f>IF(K40="","",IF(K40=M40,"△",IF(K40&gt;M40,"○","●")))</f>
        <v>○</v>
      </c>
      <c r="M40" s="63">
        <v>0</v>
      </c>
      <c r="N40" s="65">
        <f aca="true" t="shared" si="10" ref="N40:P43">COUNTIF($B40:$M40,N$44)</f>
        <v>3</v>
      </c>
      <c r="O40" s="65">
        <f t="shared" si="10"/>
        <v>0</v>
      </c>
      <c r="P40" s="65">
        <f>COUNTIF($B40:$M40,P$44)</f>
        <v>0</v>
      </c>
      <c r="Q40" s="66">
        <f>N40*3+P40</f>
        <v>9</v>
      </c>
      <c r="R40" s="66">
        <f>SUMIF($B$44:$M$44,R$39,$B40:$M40)</f>
        <v>31</v>
      </c>
      <c r="S40" s="66">
        <f aca="true" t="shared" si="11" ref="R40:S43">SUMIF($B$44:$M$44,S$39,$B40:$M40)</f>
        <v>0</v>
      </c>
      <c r="T40" s="66">
        <f>_xlfn.IFERROR(R40-S40,"")</f>
        <v>31</v>
      </c>
      <c r="U40" s="66">
        <f>SUMPRODUCT(($Q$40:$Q$43*10^5+$T$40:$T$43&gt;Q40*10^5+T40)*1)+1</f>
        <v>1</v>
      </c>
    </row>
    <row r="41" spans="1:21" ht="36" customHeight="1">
      <c r="A41" s="58" t="s">
        <v>169</v>
      </c>
      <c r="B41" s="64">
        <f>IF(G40="","",G40)</f>
        <v>0</v>
      </c>
      <c r="C41" s="67" t="str">
        <f>IF(B41="","",IF(B41=D41,"△",IF(B41&gt;D41,"○","●")))</f>
        <v>●</v>
      </c>
      <c r="D41" s="65">
        <f>IF(E40="","",E40)</f>
        <v>6</v>
      </c>
      <c r="E41" s="97"/>
      <c r="F41" s="98"/>
      <c r="G41" s="99"/>
      <c r="H41" s="61">
        <v>13</v>
      </c>
      <c r="I41" s="64" t="str">
        <f>IF(H41="","",IF(H41=J41,"△",IF(H41&gt;J41,"○","●")))</f>
        <v>○</v>
      </c>
      <c r="J41" s="68">
        <v>0</v>
      </c>
      <c r="K41" s="69">
        <v>7</v>
      </c>
      <c r="L41" s="64" t="str">
        <f>IF(K41="","",IF(K41=M41,"△",IF(K41&gt;M41,"○","●")))</f>
        <v>○</v>
      </c>
      <c r="M41" s="63">
        <v>2</v>
      </c>
      <c r="N41" s="65">
        <f t="shared" si="10"/>
        <v>2</v>
      </c>
      <c r="O41" s="65">
        <f t="shared" si="10"/>
        <v>1</v>
      </c>
      <c r="P41" s="65">
        <f t="shared" si="10"/>
        <v>0</v>
      </c>
      <c r="Q41" s="66">
        <f>N41*3+P41</f>
        <v>6</v>
      </c>
      <c r="R41" s="66">
        <f t="shared" si="11"/>
        <v>20</v>
      </c>
      <c r="S41" s="66">
        <f t="shared" si="11"/>
        <v>8</v>
      </c>
      <c r="T41" s="66">
        <f>_xlfn.IFERROR(R41-S41,"")</f>
        <v>12</v>
      </c>
      <c r="U41" s="66">
        <f>SUMPRODUCT(($Q$40:$Q$43*10^5+$T$40:$T$43&gt;Q41*10^5+T41)*1)+1</f>
        <v>2</v>
      </c>
    </row>
    <row r="42" spans="1:21" ht="36" customHeight="1">
      <c r="A42" s="58" t="s">
        <v>170</v>
      </c>
      <c r="B42" s="64">
        <f>IF(J40="","",J40)</f>
        <v>0</v>
      </c>
      <c r="C42" s="67" t="str">
        <f>IF(B42="","",IF(B42=D42,"△",IF(B42&gt;D42,"○","●")))</f>
        <v>●</v>
      </c>
      <c r="D42" s="65">
        <f>IF(H40="","",H40)</f>
        <v>13</v>
      </c>
      <c r="E42" s="70">
        <f>IF(J41="","",J41)</f>
        <v>0</v>
      </c>
      <c r="F42" s="67" t="str">
        <f>IF(E42="","",IF(E42=G42,"△",IF(E42&gt;G42,"○","●")))</f>
        <v>●</v>
      </c>
      <c r="G42" s="65">
        <f>IF(H41="","",H41)</f>
        <v>13</v>
      </c>
      <c r="H42" s="97"/>
      <c r="I42" s="98"/>
      <c r="J42" s="99"/>
      <c r="K42" s="61">
        <v>2</v>
      </c>
      <c r="L42" s="64" t="str">
        <f>IF(K42="","",IF(K42=M42,"△",IF(K42&gt;M42,"○","●")))</f>
        <v>○</v>
      </c>
      <c r="M42" s="63">
        <v>1</v>
      </c>
      <c r="N42" s="65">
        <f t="shared" si="10"/>
        <v>1</v>
      </c>
      <c r="O42" s="65">
        <f t="shared" si="10"/>
        <v>2</v>
      </c>
      <c r="P42" s="65">
        <f t="shared" si="10"/>
        <v>0</v>
      </c>
      <c r="Q42" s="66">
        <f>N42*3+P42</f>
        <v>3</v>
      </c>
      <c r="R42" s="66">
        <f t="shared" si="11"/>
        <v>2</v>
      </c>
      <c r="S42" s="66">
        <f t="shared" si="11"/>
        <v>27</v>
      </c>
      <c r="T42" s="66">
        <f>_xlfn.IFERROR(R42-S42,"")</f>
        <v>-25</v>
      </c>
      <c r="U42" s="66">
        <f>SUMPRODUCT(($Q$40:$Q$43*10^5+$T$40:$T$43&gt;Q42*10^5+T42)*1)+1</f>
        <v>3</v>
      </c>
    </row>
    <row r="43" spans="1:21" ht="36" customHeight="1">
      <c r="A43" s="58" t="s">
        <v>171</v>
      </c>
      <c r="B43" s="64">
        <f>IF(M40="","",M40)</f>
        <v>0</v>
      </c>
      <c r="C43" s="67" t="str">
        <f>IF(B43="","",IF(B43=D43,"△",IF(B43&gt;D43,"○","●")))</f>
        <v>●</v>
      </c>
      <c r="D43" s="65">
        <f>IF(K40="","",K40)</f>
        <v>12</v>
      </c>
      <c r="E43" s="70">
        <f>IF(M41="","",M41)</f>
        <v>2</v>
      </c>
      <c r="F43" s="67" t="str">
        <f>IF(E43="","",IF(E43=G43,"△",IF(E43&gt;G43,"○","●")))</f>
        <v>●</v>
      </c>
      <c r="G43" s="65">
        <f>IF(K41="","",K41)</f>
        <v>7</v>
      </c>
      <c r="H43" s="70">
        <f>IF(M42="","",M42)</f>
        <v>1</v>
      </c>
      <c r="I43" s="67" t="str">
        <f>IF(H43="","",IF(H43=J43,"△",IF(H43&gt;J43,"○","●")))</f>
        <v>●</v>
      </c>
      <c r="J43" s="65">
        <f>IF(K42="","",K42)</f>
        <v>2</v>
      </c>
      <c r="K43" s="97"/>
      <c r="L43" s="98"/>
      <c r="M43" s="99"/>
      <c r="N43" s="65">
        <f t="shared" si="10"/>
        <v>0</v>
      </c>
      <c r="O43" s="65">
        <f t="shared" si="10"/>
        <v>3</v>
      </c>
      <c r="P43" s="65">
        <f>COUNTIF($B43:$M43,P$44)</f>
        <v>0</v>
      </c>
      <c r="Q43" s="66">
        <f>N43*3+P43</f>
        <v>0</v>
      </c>
      <c r="R43" s="66">
        <f t="shared" si="11"/>
        <v>3</v>
      </c>
      <c r="S43" s="66">
        <f t="shared" si="11"/>
        <v>21</v>
      </c>
      <c r="T43" s="66">
        <f>_xlfn.IFERROR(R43-S43,"")</f>
        <v>-18</v>
      </c>
      <c r="U43" s="66">
        <f>SUMPRODUCT(($Q$40:$Q$43*10^5+$T$40:$T$43&gt;Q43*10^5+T43)*1)+1</f>
        <v>4</v>
      </c>
    </row>
    <row r="44" spans="1:21" ht="13.5">
      <c r="A44" s="72"/>
      <c r="B44" s="73" t="s">
        <v>143</v>
      </c>
      <c r="C44" s="74"/>
      <c r="D44" s="74" t="s">
        <v>144</v>
      </c>
      <c r="E44" s="74" t="s">
        <v>143</v>
      </c>
      <c r="F44" s="74"/>
      <c r="G44" s="74" t="s">
        <v>144</v>
      </c>
      <c r="H44" s="74" t="s">
        <v>143</v>
      </c>
      <c r="I44" s="74"/>
      <c r="J44" s="74" t="s">
        <v>144</v>
      </c>
      <c r="K44" s="74" t="s">
        <v>143</v>
      </c>
      <c r="L44" s="74"/>
      <c r="M44" s="74" t="s">
        <v>144</v>
      </c>
      <c r="N44" s="75" t="s">
        <v>145</v>
      </c>
      <c r="O44" s="75" t="s">
        <v>146</v>
      </c>
      <c r="P44" s="90" t="s">
        <v>147</v>
      </c>
      <c r="Q44" s="76"/>
      <c r="R44" s="76"/>
      <c r="S44" s="76"/>
      <c r="T44" s="76"/>
      <c r="U44" s="76"/>
    </row>
    <row r="45" spans="16:18" ht="13.5">
      <c r="P45" s="56" t="s">
        <v>127</v>
      </c>
      <c r="Q45" s="56" t="s">
        <v>128</v>
      </c>
      <c r="R45" s="56" t="s">
        <v>129</v>
      </c>
    </row>
    <row r="46" spans="1:18" ht="14.25">
      <c r="A46" s="57" t="s">
        <v>172</v>
      </c>
      <c r="B46" s="94" t="str">
        <f>A47</f>
        <v>函館桔梗サッカー少年団</v>
      </c>
      <c r="C46" s="95"/>
      <c r="D46" s="96"/>
      <c r="E46" s="94" t="str">
        <f>A48</f>
        <v>函館サッカースクールイエロー</v>
      </c>
      <c r="F46" s="95"/>
      <c r="G46" s="96"/>
      <c r="H46" s="94" t="str">
        <f>A49</f>
        <v>サン・スポーツクラブレッド</v>
      </c>
      <c r="I46" s="95"/>
      <c r="J46" s="96"/>
      <c r="K46" s="58" t="s">
        <v>131</v>
      </c>
      <c r="L46" s="58" t="s">
        <v>132</v>
      </c>
      <c r="M46" s="58" t="s">
        <v>133</v>
      </c>
      <c r="N46" s="59" t="s">
        <v>134</v>
      </c>
      <c r="O46" s="59" t="s">
        <v>135</v>
      </c>
      <c r="P46" s="59" t="s">
        <v>136</v>
      </c>
      <c r="Q46" s="93" t="s">
        <v>137</v>
      </c>
      <c r="R46" s="59" t="s">
        <v>138</v>
      </c>
    </row>
    <row r="47" spans="1:18" ht="35.25" customHeight="1">
      <c r="A47" s="82" t="s">
        <v>173</v>
      </c>
      <c r="B47" s="97"/>
      <c r="C47" s="98"/>
      <c r="D47" s="99"/>
      <c r="E47" s="61">
        <v>3</v>
      </c>
      <c r="F47" s="62" t="str">
        <f>IF(E47="","",IF(E47=G47,"△",IF(E47&gt;G47,"○","●")))</f>
        <v>○</v>
      </c>
      <c r="G47" s="63">
        <v>2</v>
      </c>
      <c r="H47" s="61">
        <v>6</v>
      </c>
      <c r="I47" s="64" t="str">
        <f>IF(H47="","",IF(H47=J47,"△",IF(H47&gt;J47,"○","●")))</f>
        <v>○</v>
      </c>
      <c r="J47" s="63">
        <v>1</v>
      </c>
      <c r="K47" s="65">
        <f>COUNTIF($B47:$J47,K$50)</f>
        <v>2</v>
      </c>
      <c r="L47" s="65">
        <f>COUNTIF($B47:$J47,L50)</f>
        <v>0</v>
      </c>
      <c r="M47" s="65">
        <f>COUNTIF($B47:$J47,M$50)</f>
        <v>0</v>
      </c>
      <c r="N47" s="66">
        <f>K47*3+M47</f>
        <v>6</v>
      </c>
      <c r="O47" s="66">
        <f aca="true" t="shared" si="12" ref="O47:P49">SUMIF($B$50:$J$50,O$46,$B47:$J47)</f>
        <v>9</v>
      </c>
      <c r="P47" s="66">
        <f t="shared" si="12"/>
        <v>3</v>
      </c>
      <c r="Q47" s="66">
        <f>_xlfn.IFERROR(O47-P47,"")</f>
        <v>6</v>
      </c>
      <c r="R47" s="66">
        <f>SUMPRODUCT(($N$47:$N$49*10^5+$Q$47:$Q$49&gt;N47*10^5+Q47)*1)+1</f>
        <v>1</v>
      </c>
    </row>
    <row r="48" spans="1:18" ht="35.25" customHeight="1">
      <c r="A48" s="58" t="s">
        <v>174</v>
      </c>
      <c r="B48" s="64">
        <f>IF(G47="","",G47)</f>
        <v>2</v>
      </c>
      <c r="C48" s="67" t="str">
        <f>IF(B48="","",IF(B48=D48,"△",IF(B48&gt;D48,"○","●")))</f>
        <v>●</v>
      </c>
      <c r="D48" s="65">
        <f>IF(E47="","",E47)</f>
        <v>3</v>
      </c>
      <c r="E48" s="97"/>
      <c r="F48" s="98"/>
      <c r="G48" s="99"/>
      <c r="H48" s="61">
        <v>5</v>
      </c>
      <c r="I48" s="64" t="str">
        <f>IF(H48="","",IF(H48=J48,"△",IF(H48&gt;J48,"○","●")))</f>
        <v>○</v>
      </c>
      <c r="J48" s="68">
        <v>1</v>
      </c>
      <c r="K48" s="65">
        <f>COUNTIF($B48:$J48,K$50)</f>
        <v>1</v>
      </c>
      <c r="L48" s="65">
        <f>COUNTIF($B48:$J48,O52)</f>
        <v>0</v>
      </c>
      <c r="M48" s="65">
        <f>COUNTIF($B48:$J48,M$50)</f>
        <v>0</v>
      </c>
      <c r="N48" s="66">
        <f>K48*3+M48</f>
        <v>3</v>
      </c>
      <c r="O48" s="66">
        <f t="shared" si="12"/>
        <v>7</v>
      </c>
      <c r="P48" s="66">
        <f t="shared" si="12"/>
        <v>4</v>
      </c>
      <c r="Q48" s="66">
        <f>_xlfn.IFERROR(O48-P48,"")</f>
        <v>3</v>
      </c>
      <c r="R48" s="66">
        <f>SUMPRODUCT(($N$47:$N$49*10^5+$Q$47:$Q$49&gt;N48*10^5+Q48)*1)+1</f>
        <v>2</v>
      </c>
    </row>
    <row r="49" spans="1:18" ht="35.25" customHeight="1">
      <c r="A49" s="58" t="s">
        <v>175</v>
      </c>
      <c r="B49" s="64">
        <f>IF(J47="","",J47)</f>
        <v>1</v>
      </c>
      <c r="C49" s="67" t="str">
        <f>IF(B49="","",IF(B49=D49,"△",IF(B49&gt;D49,"○","●")))</f>
        <v>●</v>
      </c>
      <c r="D49" s="65">
        <f>IF(H47="","",H47)</f>
        <v>6</v>
      </c>
      <c r="E49" s="70">
        <f>IF(J48="","",J48)</f>
        <v>1</v>
      </c>
      <c r="F49" s="67" t="str">
        <f>IF(E49="","",IF(E49=G49,"△",IF(E49&gt;G49,"○","●")))</f>
        <v>●</v>
      </c>
      <c r="G49" s="65">
        <f>IF(H48="","",H48)</f>
        <v>5</v>
      </c>
      <c r="H49" s="97"/>
      <c r="I49" s="98"/>
      <c r="J49" s="99"/>
      <c r="K49" s="65">
        <f>COUNTIF($B49:$J49,K$50)</f>
        <v>0</v>
      </c>
      <c r="L49" s="65">
        <f>COUNTIF($B49:$J49,O53)</f>
        <v>0</v>
      </c>
      <c r="M49" s="65">
        <f>COUNTIF($B49:$J49,M$50)</f>
        <v>0</v>
      </c>
      <c r="N49" s="66">
        <f>K49*3+M49</f>
        <v>0</v>
      </c>
      <c r="O49" s="66">
        <f t="shared" si="12"/>
        <v>2</v>
      </c>
      <c r="P49" s="66">
        <f t="shared" si="12"/>
        <v>11</v>
      </c>
      <c r="Q49" s="66">
        <f>_xlfn.IFERROR(O49-P49,"")</f>
        <v>-9</v>
      </c>
      <c r="R49" s="66">
        <f>SUMPRODUCT(($N$47:$N$49*10^5+$Q$47:$Q$49&gt;N49*10^5+Q49)*1)+1</f>
        <v>3</v>
      </c>
    </row>
    <row r="50" spans="1:18" ht="14.25">
      <c r="A50" s="91"/>
      <c r="B50" s="73" t="s">
        <v>143</v>
      </c>
      <c r="C50" s="74"/>
      <c r="D50" s="74" t="s">
        <v>144</v>
      </c>
      <c r="E50" s="74" t="s">
        <v>143</v>
      </c>
      <c r="F50" s="74"/>
      <c r="G50" s="74" t="s">
        <v>144</v>
      </c>
      <c r="H50" s="74" t="s">
        <v>143</v>
      </c>
      <c r="I50" s="74"/>
      <c r="J50" s="74" t="s">
        <v>144</v>
      </c>
      <c r="K50" s="75" t="s">
        <v>145</v>
      </c>
      <c r="L50" s="75" t="s">
        <v>146</v>
      </c>
      <c r="M50" s="75" t="s">
        <v>147</v>
      </c>
      <c r="N50" s="92"/>
      <c r="O50" s="92"/>
      <c r="P50" s="92"/>
      <c r="Q50" s="92"/>
      <c r="R50" s="92"/>
    </row>
    <row r="51" spans="1:18" ht="13.5">
      <c r="A51" s="72"/>
      <c r="N51" s="76"/>
      <c r="O51" s="76"/>
      <c r="P51" s="76"/>
      <c r="Q51" s="76"/>
      <c r="R51" s="76"/>
    </row>
    <row r="52" spans="1:21" ht="13.5">
      <c r="A52" s="77"/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80"/>
      <c r="P52" s="80"/>
      <c r="Q52" s="81"/>
      <c r="R52" s="81"/>
      <c r="S52" s="56" t="s">
        <v>127</v>
      </c>
      <c r="T52" s="56" t="s">
        <v>128</v>
      </c>
      <c r="U52" s="56" t="s">
        <v>129</v>
      </c>
    </row>
    <row r="53" spans="1:21" ht="14.25">
      <c r="A53" s="57" t="s">
        <v>176</v>
      </c>
      <c r="B53" s="94" t="str">
        <f>A54</f>
        <v>北斗FCノースホワイト</v>
      </c>
      <c r="C53" s="95"/>
      <c r="D53" s="96"/>
      <c r="E53" s="94" t="str">
        <f>A55</f>
        <v>函館港FC</v>
      </c>
      <c r="F53" s="95"/>
      <c r="G53" s="96"/>
      <c r="H53" s="94" t="str">
        <f>A56</f>
        <v>砂原サッカースポーツ少年団</v>
      </c>
      <c r="I53" s="95"/>
      <c r="J53" s="96"/>
      <c r="K53" s="94" t="str">
        <f>A57</f>
        <v>函館サッカースクールホワイト</v>
      </c>
      <c r="L53" s="95"/>
      <c r="M53" s="96"/>
      <c r="N53" s="58" t="s">
        <v>131</v>
      </c>
      <c r="O53" s="58" t="s">
        <v>132</v>
      </c>
      <c r="P53" s="58" t="s">
        <v>133</v>
      </c>
      <c r="Q53" s="59" t="s">
        <v>134</v>
      </c>
      <c r="R53" s="59" t="s">
        <v>135</v>
      </c>
      <c r="S53" s="59" t="s">
        <v>136</v>
      </c>
      <c r="T53" s="93" t="s">
        <v>137</v>
      </c>
      <c r="U53" s="59" t="s">
        <v>138</v>
      </c>
    </row>
    <row r="54" spans="1:21" ht="35.25" customHeight="1">
      <c r="A54" s="82" t="s">
        <v>177</v>
      </c>
      <c r="B54" s="97"/>
      <c r="C54" s="98"/>
      <c r="D54" s="99"/>
      <c r="E54" s="61">
        <v>2</v>
      </c>
      <c r="F54" s="62" t="str">
        <f>IF(E54="","",IF(E54=G54,"△",IF(E54&gt;G54,"○","●")))</f>
        <v>○</v>
      </c>
      <c r="G54" s="63">
        <v>1</v>
      </c>
      <c r="H54" s="61">
        <v>5</v>
      </c>
      <c r="I54" s="64" t="str">
        <f>IF(H54="","",IF(H54=J54,"△",IF(H54&gt;J54,"○","●")))</f>
        <v>○</v>
      </c>
      <c r="J54" s="63">
        <v>1</v>
      </c>
      <c r="K54" s="61">
        <v>3</v>
      </c>
      <c r="L54" s="64" t="str">
        <f>IF(K54="","",IF(K54=M54,"△",IF(K54&gt;M54,"○","●")))</f>
        <v>○</v>
      </c>
      <c r="M54" s="63">
        <v>1</v>
      </c>
      <c r="N54" s="65">
        <f>COUNTIF($B54:$M54,N$58)</f>
        <v>3</v>
      </c>
      <c r="O54" s="65">
        <f>COUNTIF($B54:$M54,O$58)</f>
        <v>0</v>
      </c>
      <c r="P54" s="65">
        <f>COUNTIF($B54:$M54,P$58)</f>
        <v>0</v>
      </c>
      <c r="Q54" s="66">
        <f>N54*3+P54</f>
        <v>9</v>
      </c>
      <c r="R54" s="66">
        <f>SUMIF($B$58:$M$58,R$53,$B54:$M54)</f>
        <v>10</v>
      </c>
      <c r="S54" s="66">
        <f>SUMIF($B$58:$M$58,S$53,$B54:$M54)</f>
        <v>3</v>
      </c>
      <c r="T54" s="66">
        <f>_xlfn.IFERROR(R54-S54,"")</f>
        <v>7</v>
      </c>
      <c r="U54" s="66">
        <f>SUMPRODUCT(($Q$54:$Q$57*10^5+$T$54:$T$57&gt;Q54*10^5+T54)*1)+1</f>
        <v>1</v>
      </c>
    </row>
    <row r="55" spans="1:21" ht="35.25" customHeight="1">
      <c r="A55" s="58" t="s">
        <v>178</v>
      </c>
      <c r="B55" s="64">
        <f>IF(G54="","",G54)</f>
        <v>1</v>
      </c>
      <c r="C55" s="67" t="str">
        <f>IF(B55="","",IF(B55=D55,"△",IF(B55&gt;D55,"○","●")))</f>
        <v>●</v>
      </c>
      <c r="D55" s="65">
        <f>IF(E54="","",E54)</f>
        <v>2</v>
      </c>
      <c r="E55" s="97"/>
      <c r="F55" s="98"/>
      <c r="G55" s="99"/>
      <c r="H55" s="61">
        <v>3</v>
      </c>
      <c r="I55" s="64" t="str">
        <f>IF(H55="","",IF(H55=J55,"△",IF(H55&gt;J55,"○","●")))</f>
        <v>△</v>
      </c>
      <c r="J55" s="68">
        <v>3</v>
      </c>
      <c r="K55" s="69">
        <v>6</v>
      </c>
      <c r="L55" s="64" t="str">
        <f>IF(K55="","",IF(K55=M55,"△",IF(K55&gt;M55,"○","●")))</f>
        <v>○</v>
      </c>
      <c r="M55" s="63">
        <v>1</v>
      </c>
      <c r="N55" s="65">
        <f aca="true" t="shared" si="13" ref="N55:P57">COUNTIF($B55:$M55,N$58)</f>
        <v>1</v>
      </c>
      <c r="O55" s="65">
        <f t="shared" si="13"/>
        <v>1</v>
      </c>
      <c r="P55" s="65">
        <f t="shared" si="13"/>
        <v>1</v>
      </c>
      <c r="Q55" s="66">
        <f>N55*3+P55</f>
        <v>4</v>
      </c>
      <c r="R55" s="66">
        <f aca="true" t="shared" si="14" ref="R55:S57">SUMIF($B$16:$M$16,R$11,$B55:$M55)</f>
        <v>10</v>
      </c>
      <c r="S55" s="66">
        <f t="shared" si="14"/>
        <v>6</v>
      </c>
      <c r="T55" s="66">
        <f>_xlfn.IFERROR(R55-S55,"")</f>
        <v>4</v>
      </c>
      <c r="U55" s="66">
        <f>SUMPRODUCT(($Q$54:$Q$57*10^5+$T$54:$T$57&gt;Q55*10^5+T55)*1)+1</f>
        <v>2</v>
      </c>
    </row>
    <row r="56" spans="1:21" ht="35.25" customHeight="1">
      <c r="A56" s="58" t="s">
        <v>179</v>
      </c>
      <c r="B56" s="64">
        <f>IF(J54="","",J54)</f>
        <v>1</v>
      </c>
      <c r="C56" s="67" t="str">
        <f>IF(B56="","",IF(B56=D56,"△",IF(B56&gt;D56,"○","●")))</f>
        <v>●</v>
      </c>
      <c r="D56" s="65">
        <f>IF(H54="","",H54)</f>
        <v>5</v>
      </c>
      <c r="E56" s="70">
        <f>IF(J55="","",J55)</f>
        <v>3</v>
      </c>
      <c r="F56" s="67" t="str">
        <f>IF(E56="","",IF(E56=G56,"△",IF(E56&gt;G56,"○","●")))</f>
        <v>△</v>
      </c>
      <c r="G56" s="65">
        <f>IF(H55="","",H55)</f>
        <v>3</v>
      </c>
      <c r="H56" s="97"/>
      <c r="I56" s="98"/>
      <c r="J56" s="99"/>
      <c r="K56" s="61">
        <v>1</v>
      </c>
      <c r="L56" s="64" t="str">
        <f>IF(K56="","",IF(K56=M56,"△",IF(K56&gt;M56,"○","●")))</f>
        <v>○</v>
      </c>
      <c r="M56" s="63">
        <v>0</v>
      </c>
      <c r="N56" s="65">
        <f t="shared" si="13"/>
        <v>1</v>
      </c>
      <c r="O56" s="65">
        <f t="shared" si="13"/>
        <v>1</v>
      </c>
      <c r="P56" s="65">
        <f t="shared" si="13"/>
        <v>1</v>
      </c>
      <c r="Q56" s="66">
        <f>N56*3+P56</f>
        <v>4</v>
      </c>
      <c r="R56" s="66">
        <f t="shared" si="14"/>
        <v>5</v>
      </c>
      <c r="S56" s="66">
        <f t="shared" si="14"/>
        <v>8</v>
      </c>
      <c r="T56" s="66">
        <f>_xlfn.IFERROR(R56-S56,"")</f>
        <v>-3</v>
      </c>
      <c r="U56" s="66">
        <f>SUMPRODUCT(($Q$54:$Q$57*10^5+$T$54:$T$57&gt;Q56*10^5+T56)*1)+1</f>
        <v>3</v>
      </c>
    </row>
    <row r="57" spans="1:21" ht="35.25" customHeight="1">
      <c r="A57" s="89" t="s">
        <v>180</v>
      </c>
      <c r="B57" s="64">
        <f>IF(M54="","",M54)</f>
        <v>1</v>
      </c>
      <c r="C57" s="67" t="str">
        <f>IF(B57="","",IF(B57=D57,"△",IF(B57&gt;D57,"○","●")))</f>
        <v>●</v>
      </c>
      <c r="D57" s="65">
        <f>IF(K54="","",K54)</f>
        <v>3</v>
      </c>
      <c r="E57" s="70">
        <f>IF(M55="","",M55)</f>
        <v>1</v>
      </c>
      <c r="F57" s="67" t="str">
        <f>IF(E57="","",IF(E57=G57,"△",IF(E57&gt;G57,"○","●")))</f>
        <v>●</v>
      </c>
      <c r="G57" s="65">
        <f>IF(K55="","",K55)</f>
        <v>6</v>
      </c>
      <c r="H57" s="70">
        <f>IF(M56="","",M56)</f>
        <v>0</v>
      </c>
      <c r="I57" s="67" t="str">
        <f>IF(H57="","",IF(H57=J57,"△",IF(H57&gt;J57,"○","●")))</f>
        <v>●</v>
      </c>
      <c r="J57" s="65">
        <f>IF(K56="","",K56)</f>
        <v>1</v>
      </c>
      <c r="K57" s="97"/>
      <c r="L57" s="98"/>
      <c r="M57" s="99"/>
      <c r="N57" s="65">
        <f t="shared" si="13"/>
        <v>0</v>
      </c>
      <c r="O57" s="65">
        <f t="shared" si="13"/>
        <v>3</v>
      </c>
      <c r="P57" s="65">
        <f t="shared" si="13"/>
        <v>0</v>
      </c>
      <c r="Q57" s="66">
        <f>N57*3+P57</f>
        <v>0</v>
      </c>
      <c r="R57" s="66">
        <f t="shared" si="14"/>
        <v>2</v>
      </c>
      <c r="S57" s="66">
        <f t="shared" si="14"/>
        <v>10</v>
      </c>
      <c r="T57" s="66">
        <f>_xlfn.IFERROR(R57-S57,"")</f>
        <v>-8</v>
      </c>
      <c r="U57" s="66">
        <v>4</v>
      </c>
    </row>
    <row r="58" spans="1:21" ht="13.5">
      <c r="A58" s="72"/>
      <c r="B58" s="73" t="s">
        <v>143</v>
      </c>
      <c r="C58" s="74"/>
      <c r="D58" s="74" t="s">
        <v>144</v>
      </c>
      <c r="E58" s="74" t="s">
        <v>143</v>
      </c>
      <c r="F58" s="74"/>
      <c r="G58" s="74" t="s">
        <v>144</v>
      </c>
      <c r="H58" s="74" t="s">
        <v>143</v>
      </c>
      <c r="I58" s="74"/>
      <c r="J58" s="74" t="s">
        <v>144</v>
      </c>
      <c r="K58" s="74" t="s">
        <v>143</v>
      </c>
      <c r="L58" s="74"/>
      <c r="M58" s="74" t="s">
        <v>144</v>
      </c>
      <c r="N58" s="75" t="s">
        <v>145</v>
      </c>
      <c r="O58" s="75" t="s">
        <v>146</v>
      </c>
      <c r="P58" s="75" t="s">
        <v>147</v>
      </c>
      <c r="Q58" s="76"/>
      <c r="R58" s="76"/>
      <c r="S58" s="100"/>
      <c r="T58" s="100"/>
      <c r="U58" s="100"/>
    </row>
  </sheetData>
  <sheetProtection/>
  <mergeCells count="63">
    <mergeCell ref="A1:U1"/>
    <mergeCell ref="B4:D4"/>
    <mergeCell ref="E4:G4"/>
    <mergeCell ref="H4:J4"/>
    <mergeCell ref="K4:M4"/>
    <mergeCell ref="A2:T2"/>
    <mergeCell ref="B5:D5"/>
    <mergeCell ref="E6:G6"/>
    <mergeCell ref="H7:J7"/>
    <mergeCell ref="K8:M8"/>
    <mergeCell ref="B11:D11"/>
    <mergeCell ref="E11:G11"/>
    <mergeCell ref="H11:J11"/>
    <mergeCell ref="K11:M11"/>
    <mergeCell ref="B12:D12"/>
    <mergeCell ref="E13:G13"/>
    <mergeCell ref="H14:J14"/>
    <mergeCell ref="K15:M15"/>
    <mergeCell ref="B18:D18"/>
    <mergeCell ref="E18:G18"/>
    <mergeCell ref="H18:J18"/>
    <mergeCell ref="B19:D19"/>
    <mergeCell ref="E20:G20"/>
    <mergeCell ref="H21:J21"/>
    <mergeCell ref="B25:D25"/>
    <mergeCell ref="E25:G25"/>
    <mergeCell ref="H25:J25"/>
    <mergeCell ref="K25:M25"/>
    <mergeCell ref="B26:D26"/>
    <mergeCell ref="E27:G27"/>
    <mergeCell ref="H28:J28"/>
    <mergeCell ref="K29:M29"/>
    <mergeCell ref="B32:D32"/>
    <mergeCell ref="E32:G32"/>
    <mergeCell ref="H32:J32"/>
    <mergeCell ref="K32:M32"/>
    <mergeCell ref="B33:D33"/>
    <mergeCell ref="E34:G34"/>
    <mergeCell ref="H35:J35"/>
    <mergeCell ref="K36:M36"/>
    <mergeCell ref="B39:D39"/>
    <mergeCell ref="E39:G39"/>
    <mergeCell ref="H39:J39"/>
    <mergeCell ref="K39:M39"/>
    <mergeCell ref="B40:D40"/>
    <mergeCell ref="E41:G41"/>
    <mergeCell ref="H42:J42"/>
    <mergeCell ref="K43:M43"/>
    <mergeCell ref="B46:D46"/>
    <mergeCell ref="E46:G46"/>
    <mergeCell ref="H46:J46"/>
    <mergeCell ref="B47:D47"/>
    <mergeCell ref="E48:G48"/>
    <mergeCell ref="H49:J49"/>
    <mergeCell ref="B53:D53"/>
    <mergeCell ref="E53:G53"/>
    <mergeCell ref="H53:J53"/>
    <mergeCell ref="K53:M53"/>
    <mergeCell ref="B54:D54"/>
    <mergeCell ref="E55:G55"/>
    <mergeCell ref="H56:J56"/>
    <mergeCell ref="K57:M57"/>
    <mergeCell ref="S58:U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9"/>
  <sheetViews>
    <sheetView tabSelected="1" zoomScalePageLayoutView="0" workbookViewId="0" topLeftCell="A44">
      <selection activeCell="D32" sqref="D32:D33"/>
    </sheetView>
  </sheetViews>
  <sheetFormatPr defaultColWidth="9.00390625" defaultRowHeight="13.5"/>
  <cols>
    <col min="1" max="2" width="2.25390625" style="0" customWidth="1"/>
    <col min="3" max="3" width="5.50390625" style="0" customWidth="1"/>
    <col min="4" max="4" width="20.375" style="0" customWidth="1"/>
    <col min="5" max="10" width="5.25390625" style="0" customWidth="1"/>
    <col min="11" max="12" width="3.75390625" style="0" customWidth="1"/>
    <col min="13" max="16" width="5.25390625" style="0" customWidth="1"/>
  </cols>
  <sheetData>
    <row r="1" ht="11.25" customHeight="1" thickBot="1"/>
    <row r="2" spans="1:15" ht="17.25" customHeight="1" thickBot="1">
      <c r="A2" s="114" t="s">
        <v>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ht="17.25" customHeight="1"/>
    <row r="4" spans="1:14" ht="17.25" customHeight="1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7.25" customHeight="1">
      <c r="A5" s="109" t="s">
        <v>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ht="11.25" customHeight="1"/>
    <row r="7" ht="11.25" customHeight="1"/>
    <row r="8" spans="3:6" ht="11.25" customHeight="1">
      <c r="C8" s="105" t="s">
        <v>5</v>
      </c>
      <c r="D8" s="103" t="s">
        <v>96</v>
      </c>
      <c r="E8" s="2"/>
      <c r="F8" s="3"/>
    </row>
    <row r="9" spans="3:6" ht="11.25" customHeight="1">
      <c r="C9" s="105"/>
      <c r="D9" s="104"/>
      <c r="F9" s="107" t="s">
        <v>6</v>
      </c>
    </row>
    <row r="10" spans="3:8" ht="11.25" customHeight="1">
      <c r="C10" s="1"/>
      <c r="F10" s="106"/>
      <c r="G10" s="2"/>
      <c r="H10" s="3"/>
    </row>
    <row r="11" spans="6:8" ht="11.25" customHeight="1">
      <c r="F11" s="106"/>
      <c r="H11" s="4"/>
    </row>
    <row r="12" spans="3:8" ht="11.25" customHeight="1">
      <c r="C12" s="105" t="s">
        <v>7</v>
      </c>
      <c r="D12" s="103" t="s">
        <v>97</v>
      </c>
      <c r="E12" s="2"/>
      <c r="F12" s="108"/>
      <c r="H12" s="5"/>
    </row>
    <row r="13" spans="3:8" ht="11.25" customHeight="1">
      <c r="C13" s="105"/>
      <c r="D13" s="104"/>
      <c r="H13" s="106" t="s">
        <v>8</v>
      </c>
    </row>
    <row r="14" spans="8:10" ht="11.25" customHeight="1">
      <c r="H14" s="106"/>
      <c r="I14" s="2"/>
      <c r="J14" s="3"/>
    </row>
    <row r="15" spans="8:10" ht="11.25" customHeight="1">
      <c r="H15" s="106"/>
      <c r="J15" s="4"/>
    </row>
    <row r="16" spans="3:10" ht="11.25" customHeight="1">
      <c r="C16" s="105" t="s">
        <v>9</v>
      </c>
      <c r="D16" s="112" t="s">
        <v>98</v>
      </c>
      <c r="E16" s="2"/>
      <c r="F16" s="3"/>
      <c r="H16" s="106"/>
      <c r="J16" s="5"/>
    </row>
    <row r="17" spans="3:10" ht="11.25" customHeight="1">
      <c r="C17" s="105"/>
      <c r="D17" s="113"/>
      <c r="F17" s="107" t="s">
        <v>10</v>
      </c>
      <c r="H17" s="5"/>
      <c r="J17" s="5"/>
    </row>
    <row r="18" spans="6:10" ht="11.25" customHeight="1">
      <c r="F18" s="106"/>
      <c r="G18" s="2"/>
      <c r="H18" s="6"/>
      <c r="J18" s="5"/>
    </row>
    <row r="19" spans="6:10" ht="11.25" customHeight="1">
      <c r="F19" s="106"/>
      <c r="J19" s="5"/>
    </row>
    <row r="20" spans="3:10" ht="11.25" customHeight="1">
      <c r="C20" s="105" t="s">
        <v>11</v>
      </c>
      <c r="D20" s="112" t="s">
        <v>99</v>
      </c>
      <c r="E20" s="2"/>
      <c r="F20" s="108"/>
      <c r="J20" s="5"/>
    </row>
    <row r="21" spans="3:16" ht="11.25" customHeight="1">
      <c r="C21" s="105"/>
      <c r="D21" s="113"/>
      <c r="J21" s="106" t="s">
        <v>12</v>
      </c>
      <c r="M21" s="109"/>
      <c r="N21" s="109"/>
      <c r="O21" s="109"/>
      <c r="P21" s="109"/>
    </row>
    <row r="22" spans="4:16" ht="11.25" customHeight="1">
      <c r="D22" s="10"/>
      <c r="J22" s="106"/>
      <c r="K22" s="3"/>
      <c r="L22" s="3"/>
      <c r="M22" s="109"/>
      <c r="N22" s="109"/>
      <c r="O22" s="109"/>
      <c r="P22" s="109"/>
    </row>
    <row r="23" spans="4:16" ht="11.25" customHeight="1">
      <c r="D23" s="10"/>
      <c r="J23" s="106"/>
      <c r="L23" s="7"/>
      <c r="M23" s="109"/>
      <c r="N23" s="109"/>
      <c r="O23" s="109"/>
      <c r="P23" s="109"/>
    </row>
    <row r="24" spans="3:16" ht="11.25" customHeight="1">
      <c r="C24" s="105" t="s">
        <v>13</v>
      </c>
      <c r="D24" s="103" t="s">
        <v>35</v>
      </c>
      <c r="E24" s="2"/>
      <c r="F24" s="3"/>
      <c r="J24" s="106"/>
      <c r="K24" s="8"/>
      <c r="M24" s="109"/>
      <c r="N24" s="109"/>
      <c r="O24" s="109"/>
      <c r="P24" s="109"/>
    </row>
    <row r="25" spans="3:10" ht="11.25" customHeight="1">
      <c r="C25" s="105"/>
      <c r="D25" s="104"/>
      <c r="F25" s="107" t="s">
        <v>14</v>
      </c>
      <c r="J25" s="5"/>
    </row>
    <row r="26" spans="4:10" ht="11.25" customHeight="1">
      <c r="D26" s="10"/>
      <c r="F26" s="106"/>
      <c r="G26" s="3"/>
      <c r="H26" s="3"/>
      <c r="J26" s="5"/>
    </row>
    <row r="27" spans="4:10" ht="11.25" customHeight="1">
      <c r="D27" s="10"/>
      <c r="F27" s="106"/>
      <c r="H27" s="4"/>
      <c r="J27" s="5"/>
    </row>
    <row r="28" spans="3:10" ht="11.25" customHeight="1">
      <c r="C28" s="105" t="s">
        <v>15</v>
      </c>
      <c r="D28" s="103" t="s">
        <v>100</v>
      </c>
      <c r="E28" s="2"/>
      <c r="F28" s="108"/>
      <c r="H28" s="5"/>
      <c r="J28" s="5"/>
    </row>
    <row r="29" spans="3:10" ht="11.25" customHeight="1">
      <c r="C29" s="105"/>
      <c r="D29" s="104"/>
      <c r="E29" s="9"/>
      <c r="H29" s="106" t="s">
        <v>16</v>
      </c>
      <c r="J29" s="5"/>
    </row>
    <row r="30" spans="4:10" ht="11.25" customHeight="1">
      <c r="D30" s="10"/>
      <c r="H30" s="106"/>
      <c r="I30" s="2"/>
      <c r="J30" s="6"/>
    </row>
    <row r="31" spans="4:8" ht="11.25" customHeight="1">
      <c r="D31" s="10"/>
      <c r="H31" s="106"/>
    </row>
    <row r="32" spans="3:8" ht="11.25" customHeight="1">
      <c r="C32" s="105" t="s">
        <v>17</v>
      </c>
      <c r="D32" s="110" t="s">
        <v>101</v>
      </c>
      <c r="E32" s="2"/>
      <c r="F32" s="3"/>
      <c r="H32" s="106"/>
    </row>
    <row r="33" spans="3:8" ht="11.25" customHeight="1">
      <c r="C33" s="105"/>
      <c r="D33" s="111"/>
      <c r="F33" s="107" t="s">
        <v>18</v>
      </c>
      <c r="H33" s="5"/>
    </row>
    <row r="34" spans="4:8" ht="11.25" customHeight="1">
      <c r="D34" s="10"/>
      <c r="F34" s="106"/>
      <c r="G34" s="3"/>
      <c r="H34" s="6"/>
    </row>
    <row r="35" spans="4:6" ht="11.25" customHeight="1">
      <c r="D35" s="10"/>
      <c r="F35" s="106"/>
    </row>
    <row r="36" spans="3:6" ht="11.25" customHeight="1">
      <c r="C36" s="105" t="s">
        <v>19</v>
      </c>
      <c r="D36" s="103" t="s">
        <v>183</v>
      </c>
      <c r="E36" s="2"/>
      <c r="F36" s="108"/>
    </row>
    <row r="37" spans="3:4" ht="11.25" customHeight="1">
      <c r="C37" s="105"/>
      <c r="D37" s="104"/>
    </row>
    <row r="38" ht="11.25" customHeight="1">
      <c r="D38" s="10"/>
    </row>
    <row r="39" ht="11.25" customHeight="1">
      <c r="D39" s="10"/>
    </row>
    <row r="40" spans="3:6" ht="11.25" customHeight="1">
      <c r="C40" s="105" t="s">
        <v>20</v>
      </c>
      <c r="D40" s="103" t="s">
        <v>36</v>
      </c>
      <c r="E40" s="2"/>
      <c r="F40" s="3"/>
    </row>
    <row r="41" spans="3:6" ht="11.25" customHeight="1">
      <c r="C41" s="105"/>
      <c r="D41" s="104"/>
      <c r="F41" s="107" t="s">
        <v>21</v>
      </c>
    </row>
    <row r="42" spans="4:8" ht="11.25" customHeight="1">
      <c r="D42" s="10"/>
      <c r="F42" s="106"/>
      <c r="G42" s="2"/>
      <c r="H42" s="3"/>
    </row>
    <row r="43" spans="4:8" ht="11.25" customHeight="1">
      <c r="D43" s="10"/>
      <c r="F43" s="106"/>
      <c r="H43" s="4"/>
    </row>
    <row r="44" spans="3:8" ht="11.25" customHeight="1">
      <c r="C44" s="105" t="s">
        <v>22</v>
      </c>
      <c r="D44" s="103" t="s">
        <v>103</v>
      </c>
      <c r="E44" s="2"/>
      <c r="F44" s="108"/>
      <c r="H44" s="5"/>
    </row>
    <row r="45" spans="3:8" ht="11.25" customHeight="1">
      <c r="C45" s="105"/>
      <c r="D45" s="104"/>
      <c r="H45" s="106" t="s">
        <v>23</v>
      </c>
    </row>
    <row r="46" spans="4:10" ht="11.25" customHeight="1">
      <c r="D46" s="10"/>
      <c r="H46" s="106"/>
      <c r="I46" s="2"/>
      <c r="J46" s="3"/>
    </row>
    <row r="47" spans="4:10" ht="11.25" customHeight="1">
      <c r="D47" s="10"/>
      <c r="H47" s="106"/>
      <c r="J47" s="4"/>
    </row>
    <row r="48" spans="3:10" ht="11.25" customHeight="1">
      <c r="C48" s="105" t="s">
        <v>24</v>
      </c>
      <c r="D48" s="103" t="s">
        <v>184</v>
      </c>
      <c r="E48" s="2"/>
      <c r="F48" s="3"/>
      <c r="H48" s="106"/>
      <c r="J48" s="5"/>
    </row>
    <row r="49" spans="3:10" ht="11.25" customHeight="1">
      <c r="C49" s="105"/>
      <c r="D49" s="104"/>
      <c r="F49" s="107" t="s">
        <v>25</v>
      </c>
      <c r="H49" s="5"/>
      <c r="J49" s="5"/>
    </row>
    <row r="50" spans="4:10" ht="11.25" customHeight="1">
      <c r="D50" s="10"/>
      <c r="F50" s="106"/>
      <c r="G50" s="2"/>
      <c r="H50" s="6"/>
      <c r="J50" s="5"/>
    </row>
    <row r="51" spans="4:10" ht="11.25" customHeight="1">
      <c r="D51" s="10"/>
      <c r="F51" s="106"/>
      <c r="J51" s="5"/>
    </row>
    <row r="52" spans="3:10" ht="11.25" customHeight="1">
      <c r="C52" s="105" t="s">
        <v>26</v>
      </c>
      <c r="D52" s="103" t="s">
        <v>185</v>
      </c>
      <c r="E52" s="2"/>
      <c r="F52" s="108"/>
      <c r="J52" s="5"/>
    </row>
    <row r="53" spans="3:16" ht="11.25" customHeight="1">
      <c r="C53" s="105"/>
      <c r="D53" s="104"/>
      <c r="J53" s="106" t="s">
        <v>27</v>
      </c>
      <c r="M53" s="109"/>
      <c r="N53" s="109"/>
      <c r="O53" s="109"/>
      <c r="P53" s="109"/>
    </row>
    <row r="54" spans="4:16" ht="11.25" customHeight="1">
      <c r="D54" s="10"/>
      <c r="J54" s="106"/>
      <c r="K54" s="3"/>
      <c r="L54" s="3"/>
      <c r="M54" s="109"/>
      <c r="N54" s="109"/>
      <c r="O54" s="109"/>
      <c r="P54" s="109"/>
    </row>
    <row r="55" spans="4:16" ht="11.25" customHeight="1">
      <c r="D55" s="10"/>
      <c r="J55" s="106"/>
      <c r="M55" s="109"/>
      <c r="N55" s="109"/>
      <c r="O55" s="109"/>
      <c r="P55" s="109"/>
    </row>
    <row r="56" spans="3:16" ht="11.25" customHeight="1">
      <c r="C56" s="105" t="s">
        <v>28</v>
      </c>
      <c r="D56" s="103" t="s">
        <v>106</v>
      </c>
      <c r="E56" s="2"/>
      <c r="F56" s="3"/>
      <c r="J56" s="106"/>
      <c r="M56" s="109"/>
      <c r="N56" s="109"/>
      <c r="O56" s="109"/>
      <c r="P56" s="109"/>
    </row>
    <row r="57" spans="3:10" ht="11.25" customHeight="1">
      <c r="C57" s="105"/>
      <c r="D57" s="104"/>
      <c r="F57" s="107" t="s">
        <v>29</v>
      </c>
      <c r="J57" s="5"/>
    </row>
    <row r="58" spans="4:10" ht="11.25" customHeight="1">
      <c r="D58" s="10"/>
      <c r="F58" s="106"/>
      <c r="G58" s="3"/>
      <c r="H58" s="3"/>
      <c r="J58" s="5"/>
    </row>
    <row r="59" spans="4:10" ht="11.25" customHeight="1">
      <c r="D59" s="10"/>
      <c r="F59" s="106"/>
      <c r="H59" s="4"/>
      <c r="J59" s="5"/>
    </row>
    <row r="60" spans="3:10" ht="11.25" customHeight="1">
      <c r="C60" s="105" t="s">
        <v>30</v>
      </c>
      <c r="D60" s="103" t="s">
        <v>53</v>
      </c>
      <c r="E60" s="2"/>
      <c r="F60" s="108"/>
      <c r="H60" s="5"/>
      <c r="J60" s="5"/>
    </row>
    <row r="61" spans="3:10" ht="11.25" customHeight="1">
      <c r="C61" s="105"/>
      <c r="D61" s="104"/>
      <c r="H61" s="106" t="s">
        <v>31</v>
      </c>
      <c r="J61" s="5"/>
    </row>
    <row r="62" spans="4:10" ht="11.25" customHeight="1">
      <c r="D62" s="10"/>
      <c r="H62" s="106"/>
      <c r="I62" s="2"/>
      <c r="J62" s="6"/>
    </row>
    <row r="63" spans="4:8" ht="11.25" customHeight="1">
      <c r="D63" s="10"/>
      <c r="H63" s="106"/>
    </row>
    <row r="64" spans="3:8" ht="11.25" customHeight="1">
      <c r="C64" s="105" t="s">
        <v>32</v>
      </c>
      <c r="D64" s="103" t="s">
        <v>107</v>
      </c>
      <c r="E64" s="2"/>
      <c r="F64" s="3"/>
      <c r="H64" s="106"/>
    </row>
    <row r="65" spans="3:8" ht="11.25" customHeight="1">
      <c r="C65" s="105"/>
      <c r="D65" s="104"/>
      <c r="F65" s="107" t="s">
        <v>33</v>
      </c>
      <c r="H65" s="5"/>
    </row>
    <row r="66" spans="4:8" ht="11.25" customHeight="1">
      <c r="D66" s="10"/>
      <c r="F66" s="106"/>
      <c r="G66" s="3"/>
      <c r="H66" s="6"/>
    </row>
    <row r="67" spans="4:6" ht="11.25" customHeight="1">
      <c r="D67" s="10"/>
      <c r="F67" s="106"/>
    </row>
    <row r="68" spans="3:6" ht="11.25" customHeight="1">
      <c r="C68" s="105" t="s">
        <v>34</v>
      </c>
      <c r="D68" s="103" t="s">
        <v>186</v>
      </c>
      <c r="E68" s="2"/>
      <c r="F68" s="108"/>
    </row>
    <row r="69" spans="3:4" ht="11.25" customHeight="1">
      <c r="C69" s="105"/>
      <c r="D69" s="104"/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sheetProtection/>
  <mergeCells count="51">
    <mergeCell ref="C12:C13"/>
    <mergeCell ref="F33:F36"/>
    <mergeCell ref="D16:D17"/>
    <mergeCell ref="F17:F20"/>
    <mergeCell ref="C20:C21"/>
    <mergeCell ref="A2:O2"/>
    <mergeCell ref="A4:N4"/>
    <mergeCell ref="A5:N5"/>
    <mergeCell ref="C8:C9"/>
    <mergeCell ref="D8:D9"/>
    <mergeCell ref="D20:D21"/>
    <mergeCell ref="F65:F68"/>
    <mergeCell ref="D12:D13"/>
    <mergeCell ref="H13:H16"/>
    <mergeCell ref="C16:C17"/>
    <mergeCell ref="C36:C37"/>
    <mergeCell ref="M21:P24"/>
    <mergeCell ref="C24:C25"/>
    <mergeCell ref="D24:D25"/>
    <mergeCell ref="F25:F28"/>
    <mergeCell ref="C28:C29"/>
    <mergeCell ref="C52:C53"/>
    <mergeCell ref="D36:D37"/>
    <mergeCell ref="M53:P56"/>
    <mergeCell ref="C56:C57"/>
    <mergeCell ref="D56:D57"/>
    <mergeCell ref="F57:F60"/>
    <mergeCell ref="C60:C61"/>
    <mergeCell ref="H61:H64"/>
    <mergeCell ref="C64:C65"/>
    <mergeCell ref="D64:D65"/>
    <mergeCell ref="J53:J56"/>
    <mergeCell ref="F9:F12"/>
    <mergeCell ref="C40:C41"/>
    <mergeCell ref="D40:D41"/>
    <mergeCell ref="F41:F44"/>
    <mergeCell ref="C44:C45"/>
    <mergeCell ref="H45:H48"/>
    <mergeCell ref="C48:C49"/>
    <mergeCell ref="D48:D49"/>
    <mergeCell ref="F49:F52"/>
    <mergeCell ref="D60:D61"/>
    <mergeCell ref="C68:C69"/>
    <mergeCell ref="D68:D69"/>
    <mergeCell ref="D52:D53"/>
    <mergeCell ref="J21:J24"/>
    <mergeCell ref="D28:D29"/>
    <mergeCell ref="H29:H32"/>
    <mergeCell ref="C32:C33"/>
    <mergeCell ref="D32:D33"/>
    <mergeCell ref="D44:D45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7">
      <selection activeCell="T23" sqref="T23"/>
    </sheetView>
  </sheetViews>
  <sheetFormatPr defaultColWidth="9.00390625" defaultRowHeight="13.5"/>
  <cols>
    <col min="1" max="1" width="9.375" style="0" customWidth="1"/>
    <col min="2" max="4" width="6.25390625" style="0" customWidth="1"/>
    <col min="5" max="10" width="4.375" style="0" customWidth="1"/>
    <col min="11" max="15" width="7.375" style="0" customWidth="1"/>
    <col min="16" max="18" width="5.125" style="0" customWidth="1"/>
    <col min="19" max="20" width="5.00390625" style="0" customWidth="1"/>
  </cols>
  <sheetData>
    <row r="1" spans="1:20" ht="23.25" customHeight="1">
      <c r="A1" s="11"/>
      <c r="B1" s="11"/>
      <c r="C1" s="199" t="s">
        <v>93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1"/>
      <c r="R1" s="12"/>
      <c r="S1" s="12"/>
      <c r="T1" s="13"/>
    </row>
    <row r="2" spans="1:20" ht="23.25" customHeight="1" thickBot="1">
      <c r="A2" s="11"/>
      <c r="B2" s="11"/>
      <c r="C2" s="202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4"/>
      <c r="R2" s="12"/>
      <c r="S2" s="12"/>
      <c r="T2" s="13"/>
    </row>
    <row r="3" spans="1:19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0" ht="18.75">
      <c r="A4" s="11"/>
      <c r="B4" s="12" t="s">
        <v>94</v>
      </c>
      <c r="C4" s="14"/>
      <c r="D4" s="14"/>
      <c r="E4" s="14"/>
      <c r="F4" s="14"/>
      <c r="G4" s="14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1:19" ht="13.5" customHeight="1" thickBot="1">
      <c r="A5" s="11"/>
      <c r="B5" s="15" t="s">
        <v>37</v>
      </c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1"/>
      <c r="S5" s="11"/>
    </row>
    <row r="6" spans="1:20" ht="21" customHeight="1" thickBot="1">
      <c r="A6" s="18" t="s">
        <v>38</v>
      </c>
      <c r="B6" s="162" t="s">
        <v>39</v>
      </c>
      <c r="C6" s="163"/>
      <c r="D6" s="164"/>
      <c r="E6" s="165" t="s">
        <v>40</v>
      </c>
      <c r="F6" s="166"/>
      <c r="G6" s="167"/>
      <c r="H6" s="168" t="s">
        <v>41</v>
      </c>
      <c r="I6" s="166"/>
      <c r="J6" s="169"/>
      <c r="K6" s="165" t="s">
        <v>42</v>
      </c>
      <c r="L6" s="166"/>
      <c r="M6" s="166"/>
      <c r="N6" s="166"/>
      <c r="O6" s="169"/>
      <c r="P6" s="165" t="s">
        <v>43</v>
      </c>
      <c r="Q6" s="166"/>
      <c r="R6" s="169"/>
      <c r="S6" s="171" t="s">
        <v>44</v>
      </c>
      <c r="T6" s="172"/>
    </row>
    <row r="7" spans="1:20" ht="21" customHeight="1" thickTop="1">
      <c r="A7" s="19">
        <v>0.375</v>
      </c>
      <c r="B7" s="152" t="s">
        <v>45</v>
      </c>
      <c r="C7" s="153"/>
      <c r="D7" s="154"/>
      <c r="E7" s="155" t="s">
        <v>46</v>
      </c>
      <c r="F7" s="156"/>
      <c r="G7" s="157"/>
      <c r="H7" s="21">
        <v>9</v>
      </c>
      <c r="I7" s="22" t="s">
        <v>47</v>
      </c>
      <c r="J7" s="23" t="s">
        <v>48</v>
      </c>
      <c r="K7" s="158" t="s">
        <v>96</v>
      </c>
      <c r="L7" s="159"/>
      <c r="M7" s="20" t="s">
        <v>49</v>
      </c>
      <c r="N7" s="159" t="s">
        <v>97</v>
      </c>
      <c r="O7" s="160"/>
      <c r="P7" s="158" t="s">
        <v>50</v>
      </c>
      <c r="Q7" s="159"/>
      <c r="R7" s="160"/>
      <c r="S7" s="161">
        <v>0.4201388888888889</v>
      </c>
      <c r="T7" s="160"/>
    </row>
    <row r="8" spans="1:20" ht="21" customHeight="1">
      <c r="A8" s="24">
        <v>0.4166666666666667</v>
      </c>
      <c r="B8" s="130" t="s">
        <v>51</v>
      </c>
      <c r="C8" s="131"/>
      <c r="D8" s="132"/>
      <c r="E8" s="133" t="s">
        <v>52</v>
      </c>
      <c r="F8" s="134"/>
      <c r="G8" s="135"/>
      <c r="H8" s="21">
        <v>10</v>
      </c>
      <c r="I8" s="26" t="s">
        <v>47</v>
      </c>
      <c r="J8" s="27" t="s">
        <v>48</v>
      </c>
      <c r="K8" s="136" t="s">
        <v>98</v>
      </c>
      <c r="L8" s="137"/>
      <c r="M8" s="25" t="s">
        <v>49</v>
      </c>
      <c r="N8" s="137" t="s">
        <v>99</v>
      </c>
      <c r="O8" s="138"/>
      <c r="P8" s="136" t="s">
        <v>54</v>
      </c>
      <c r="Q8" s="137"/>
      <c r="R8" s="138"/>
      <c r="S8" s="150">
        <v>0.4618055555555556</v>
      </c>
      <c r="T8" s="138"/>
    </row>
    <row r="9" spans="1:20" ht="21" customHeight="1">
      <c r="A9" s="24">
        <v>0.4583333333333333</v>
      </c>
      <c r="B9" s="130" t="s">
        <v>55</v>
      </c>
      <c r="C9" s="131"/>
      <c r="D9" s="132"/>
      <c r="E9" s="196" t="s">
        <v>56</v>
      </c>
      <c r="F9" s="197"/>
      <c r="G9" s="198"/>
      <c r="H9" s="26">
        <v>11</v>
      </c>
      <c r="I9" s="26" t="s">
        <v>47</v>
      </c>
      <c r="J9" s="27" t="s">
        <v>48</v>
      </c>
      <c r="K9" s="124" t="s">
        <v>35</v>
      </c>
      <c r="L9" s="125"/>
      <c r="M9" s="28" t="s">
        <v>49</v>
      </c>
      <c r="N9" s="125" t="s">
        <v>100</v>
      </c>
      <c r="O9" s="129"/>
      <c r="P9" s="147" t="s">
        <v>57</v>
      </c>
      <c r="Q9" s="148"/>
      <c r="R9" s="149"/>
      <c r="S9" s="150">
        <v>0.5034722222222222</v>
      </c>
      <c r="T9" s="138"/>
    </row>
    <row r="10" spans="1:20" ht="21" customHeight="1">
      <c r="A10" s="29">
        <v>0.5</v>
      </c>
      <c r="B10" s="118" t="s">
        <v>58</v>
      </c>
      <c r="C10" s="119"/>
      <c r="D10" s="120"/>
      <c r="E10" s="193" t="s">
        <v>59</v>
      </c>
      <c r="F10" s="194"/>
      <c r="G10" s="195"/>
      <c r="H10" s="30">
        <v>12</v>
      </c>
      <c r="I10" s="30" t="s">
        <v>47</v>
      </c>
      <c r="J10" s="31" t="s">
        <v>48</v>
      </c>
      <c r="K10" s="124" t="s">
        <v>101</v>
      </c>
      <c r="L10" s="125"/>
      <c r="M10" s="28" t="s">
        <v>49</v>
      </c>
      <c r="N10" s="125" t="s">
        <v>102</v>
      </c>
      <c r="O10" s="129"/>
      <c r="P10" s="124" t="s">
        <v>60</v>
      </c>
      <c r="Q10" s="125"/>
      <c r="R10" s="129"/>
      <c r="S10" s="128">
        <v>0.545138888888889</v>
      </c>
      <c r="T10" s="129"/>
    </row>
    <row r="11" spans="1:20" ht="21" customHeight="1">
      <c r="A11" s="24">
        <v>0.5416666666666666</v>
      </c>
      <c r="B11" s="130" t="s">
        <v>120</v>
      </c>
      <c r="C11" s="131"/>
      <c r="D11" s="132"/>
      <c r="E11" s="190" t="s">
        <v>61</v>
      </c>
      <c r="F11" s="191"/>
      <c r="G11" s="192"/>
      <c r="H11" s="32">
        <v>13</v>
      </c>
      <c r="I11" s="26" t="s">
        <v>47</v>
      </c>
      <c r="J11" s="27" t="s">
        <v>121</v>
      </c>
      <c r="K11" s="136" t="s">
        <v>62</v>
      </c>
      <c r="L11" s="137"/>
      <c r="M11" s="25" t="s">
        <v>49</v>
      </c>
      <c r="N11" s="137" t="s">
        <v>63</v>
      </c>
      <c r="O11" s="138"/>
      <c r="P11" s="136" t="s">
        <v>64</v>
      </c>
      <c r="Q11" s="137"/>
      <c r="R11" s="137"/>
      <c r="S11" s="139">
        <v>0.5833333333333334</v>
      </c>
      <c r="T11" s="140"/>
    </row>
    <row r="12" spans="1:20" ht="21" customHeight="1">
      <c r="A12" s="24">
        <v>0.5833333333333334</v>
      </c>
      <c r="B12" s="130" t="s">
        <v>122</v>
      </c>
      <c r="C12" s="131"/>
      <c r="D12" s="132"/>
      <c r="E12" s="121" t="s">
        <v>65</v>
      </c>
      <c r="F12" s="122"/>
      <c r="G12" s="123"/>
      <c r="H12" s="33">
        <v>14</v>
      </c>
      <c r="I12" s="30" t="s">
        <v>47</v>
      </c>
      <c r="J12" s="31" t="s">
        <v>123</v>
      </c>
      <c r="K12" s="136" t="s">
        <v>66</v>
      </c>
      <c r="L12" s="137"/>
      <c r="M12" s="28" t="s">
        <v>49</v>
      </c>
      <c r="N12" s="137" t="s">
        <v>67</v>
      </c>
      <c r="O12" s="138"/>
      <c r="P12" s="136" t="s">
        <v>68</v>
      </c>
      <c r="Q12" s="137"/>
      <c r="R12" s="137"/>
      <c r="S12" s="150">
        <v>0.6215277777777778</v>
      </c>
      <c r="T12" s="138"/>
    </row>
    <row r="13" spans="1:20" ht="21" customHeight="1">
      <c r="A13" s="29">
        <v>0.6319444444444444</v>
      </c>
      <c r="B13" s="118" t="s">
        <v>124</v>
      </c>
      <c r="C13" s="119"/>
      <c r="D13" s="120"/>
      <c r="E13" s="186" t="s">
        <v>69</v>
      </c>
      <c r="F13" s="186"/>
      <c r="G13" s="187"/>
      <c r="H13" s="33">
        <v>15</v>
      </c>
      <c r="I13" s="30" t="s">
        <v>47</v>
      </c>
      <c r="J13" s="34" t="s">
        <v>0</v>
      </c>
      <c r="K13" s="124" t="s">
        <v>70</v>
      </c>
      <c r="L13" s="125"/>
      <c r="M13" s="28" t="s">
        <v>49</v>
      </c>
      <c r="N13" s="125" t="s">
        <v>71</v>
      </c>
      <c r="O13" s="129"/>
      <c r="P13" s="124" t="s">
        <v>72</v>
      </c>
      <c r="Q13" s="125"/>
      <c r="R13" s="129"/>
      <c r="S13" s="188" t="s">
        <v>73</v>
      </c>
      <c r="T13" s="189"/>
    </row>
    <row r="14" spans="1:20" ht="21" customHeight="1" thickBot="1">
      <c r="A14" s="35">
        <v>0.6736111111111112</v>
      </c>
      <c r="B14" s="173" t="s">
        <v>125</v>
      </c>
      <c r="C14" s="174"/>
      <c r="D14" s="175"/>
      <c r="E14" s="176" t="s">
        <v>74</v>
      </c>
      <c r="F14" s="176"/>
      <c r="G14" s="177"/>
      <c r="H14" s="36">
        <v>16</v>
      </c>
      <c r="I14" s="37" t="s">
        <v>47</v>
      </c>
      <c r="J14" s="38" t="s">
        <v>126</v>
      </c>
      <c r="K14" s="178" t="s">
        <v>75</v>
      </c>
      <c r="L14" s="179"/>
      <c r="M14" s="39" t="s">
        <v>49</v>
      </c>
      <c r="N14" s="179" t="s">
        <v>76</v>
      </c>
      <c r="O14" s="180"/>
      <c r="P14" s="181" t="s">
        <v>72</v>
      </c>
      <c r="Q14" s="182"/>
      <c r="R14" s="183"/>
      <c r="S14" s="184" t="s">
        <v>73</v>
      </c>
      <c r="T14" s="185"/>
    </row>
    <row r="15" ht="21" customHeight="1" thickBot="1"/>
    <row r="16" spans="1:20" ht="21" customHeight="1" thickBot="1">
      <c r="A16" s="18" t="s">
        <v>38</v>
      </c>
      <c r="B16" s="162" t="s">
        <v>39</v>
      </c>
      <c r="C16" s="163"/>
      <c r="D16" s="164"/>
      <c r="E16" s="165" t="s">
        <v>40</v>
      </c>
      <c r="F16" s="166"/>
      <c r="G16" s="167"/>
      <c r="H16" s="168" t="s">
        <v>41</v>
      </c>
      <c r="I16" s="166"/>
      <c r="J16" s="169"/>
      <c r="K16" s="165" t="s">
        <v>42</v>
      </c>
      <c r="L16" s="166"/>
      <c r="M16" s="166"/>
      <c r="N16" s="166"/>
      <c r="O16" s="169"/>
      <c r="P16" s="165" t="s">
        <v>43</v>
      </c>
      <c r="Q16" s="166"/>
      <c r="R16" s="170"/>
      <c r="S16" s="171" t="s">
        <v>44</v>
      </c>
      <c r="T16" s="172"/>
    </row>
    <row r="17" spans="1:20" ht="21" customHeight="1" thickTop="1">
      <c r="A17" s="19">
        <v>0.375</v>
      </c>
      <c r="B17" s="152" t="s">
        <v>45</v>
      </c>
      <c r="C17" s="153"/>
      <c r="D17" s="154"/>
      <c r="E17" s="155" t="s">
        <v>77</v>
      </c>
      <c r="F17" s="156"/>
      <c r="G17" s="157"/>
      <c r="H17" s="21">
        <v>9</v>
      </c>
      <c r="I17" s="22" t="s">
        <v>47</v>
      </c>
      <c r="J17" s="23" t="s">
        <v>48</v>
      </c>
      <c r="K17" s="151" t="s">
        <v>36</v>
      </c>
      <c r="L17" s="145"/>
      <c r="M17" s="40" t="s">
        <v>49</v>
      </c>
      <c r="N17" s="145" t="s">
        <v>103</v>
      </c>
      <c r="O17" s="146"/>
      <c r="P17" s="158" t="s">
        <v>78</v>
      </c>
      <c r="Q17" s="159"/>
      <c r="R17" s="160"/>
      <c r="S17" s="161">
        <v>0.4201388888888889</v>
      </c>
      <c r="T17" s="160"/>
    </row>
    <row r="18" spans="1:20" ht="21" customHeight="1">
      <c r="A18" s="24">
        <v>0.4166666666666667</v>
      </c>
      <c r="B18" s="130" t="s">
        <v>51</v>
      </c>
      <c r="C18" s="131"/>
      <c r="D18" s="132"/>
      <c r="E18" s="133" t="s">
        <v>79</v>
      </c>
      <c r="F18" s="134"/>
      <c r="G18" s="135"/>
      <c r="H18" s="21">
        <v>10</v>
      </c>
      <c r="I18" s="26" t="s">
        <v>47</v>
      </c>
      <c r="J18" s="27" t="s">
        <v>48</v>
      </c>
      <c r="K18" s="151" t="s">
        <v>104</v>
      </c>
      <c r="L18" s="145"/>
      <c r="M18" s="40" t="s">
        <v>49</v>
      </c>
      <c r="N18" s="145" t="s">
        <v>105</v>
      </c>
      <c r="O18" s="146"/>
      <c r="P18" s="136" t="s">
        <v>80</v>
      </c>
      <c r="Q18" s="137"/>
      <c r="R18" s="138"/>
      <c r="S18" s="150">
        <v>0.4618055555555556</v>
      </c>
      <c r="T18" s="138"/>
    </row>
    <row r="19" spans="1:20" ht="21" customHeight="1">
      <c r="A19" s="24">
        <v>0.4583333333333333</v>
      </c>
      <c r="B19" s="130" t="s">
        <v>55</v>
      </c>
      <c r="C19" s="131"/>
      <c r="D19" s="132"/>
      <c r="E19" s="133" t="s">
        <v>81</v>
      </c>
      <c r="F19" s="134"/>
      <c r="G19" s="135"/>
      <c r="H19" s="26">
        <v>11</v>
      </c>
      <c r="I19" s="26" t="s">
        <v>47</v>
      </c>
      <c r="J19" s="27" t="s">
        <v>48</v>
      </c>
      <c r="K19" s="143" t="s">
        <v>106</v>
      </c>
      <c r="L19" s="144"/>
      <c r="M19" s="40" t="s">
        <v>49</v>
      </c>
      <c r="N19" s="145" t="s">
        <v>53</v>
      </c>
      <c r="O19" s="146"/>
      <c r="P19" s="147" t="s">
        <v>82</v>
      </c>
      <c r="Q19" s="148"/>
      <c r="R19" s="149"/>
      <c r="S19" s="150">
        <v>0.5034722222222222</v>
      </c>
      <c r="T19" s="138"/>
    </row>
    <row r="20" spans="1:20" ht="21" customHeight="1">
      <c r="A20" s="29">
        <v>0.5</v>
      </c>
      <c r="B20" s="118" t="s">
        <v>58</v>
      </c>
      <c r="C20" s="119"/>
      <c r="D20" s="120"/>
      <c r="E20" s="121" t="s">
        <v>83</v>
      </c>
      <c r="F20" s="122"/>
      <c r="G20" s="123"/>
      <c r="H20" s="30">
        <v>12</v>
      </c>
      <c r="I20" s="30" t="s">
        <v>47</v>
      </c>
      <c r="J20" s="31" t="s">
        <v>48</v>
      </c>
      <c r="K20" s="124" t="s">
        <v>107</v>
      </c>
      <c r="L20" s="125"/>
      <c r="M20" s="28" t="s">
        <v>49</v>
      </c>
      <c r="N20" s="141" t="s">
        <v>108</v>
      </c>
      <c r="O20" s="142"/>
      <c r="P20" s="124" t="s">
        <v>84</v>
      </c>
      <c r="Q20" s="125"/>
      <c r="R20" s="129"/>
      <c r="S20" s="128">
        <v>0.545138888888889</v>
      </c>
      <c r="T20" s="129"/>
    </row>
    <row r="21" spans="1:20" ht="21" customHeight="1">
      <c r="A21" s="24">
        <v>0.5416666666666666</v>
      </c>
      <c r="B21" s="130" t="s">
        <v>120</v>
      </c>
      <c r="C21" s="131"/>
      <c r="D21" s="132"/>
      <c r="E21" s="133" t="s">
        <v>85</v>
      </c>
      <c r="F21" s="134"/>
      <c r="G21" s="135"/>
      <c r="H21" s="32">
        <v>13</v>
      </c>
      <c r="I21" s="26" t="s">
        <v>47</v>
      </c>
      <c r="J21" s="27" t="s">
        <v>121</v>
      </c>
      <c r="K21" s="136" t="s">
        <v>86</v>
      </c>
      <c r="L21" s="137"/>
      <c r="M21" s="25" t="s">
        <v>49</v>
      </c>
      <c r="N21" s="137" t="s">
        <v>87</v>
      </c>
      <c r="O21" s="138"/>
      <c r="P21" s="136" t="s">
        <v>88</v>
      </c>
      <c r="Q21" s="137"/>
      <c r="R21" s="137"/>
      <c r="S21" s="139">
        <v>0.5833333333333334</v>
      </c>
      <c r="T21" s="140"/>
    </row>
    <row r="22" spans="1:20" ht="21" customHeight="1" thickBot="1">
      <c r="A22" s="29">
        <v>0.5833333333333334</v>
      </c>
      <c r="B22" s="118" t="s">
        <v>122</v>
      </c>
      <c r="C22" s="119"/>
      <c r="D22" s="120"/>
      <c r="E22" s="121" t="s">
        <v>89</v>
      </c>
      <c r="F22" s="122"/>
      <c r="G22" s="123"/>
      <c r="H22" s="33">
        <v>14</v>
      </c>
      <c r="I22" s="30" t="s">
        <v>47</v>
      </c>
      <c r="J22" s="31" t="s">
        <v>123</v>
      </c>
      <c r="K22" s="124" t="s">
        <v>90</v>
      </c>
      <c r="L22" s="125"/>
      <c r="M22" s="28" t="s">
        <v>49</v>
      </c>
      <c r="N22" s="126" t="s">
        <v>91</v>
      </c>
      <c r="O22" s="127"/>
      <c r="P22" s="124" t="s">
        <v>92</v>
      </c>
      <c r="Q22" s="125"/>
      <c r="R22" s="125"/>
      <c r="S22" s="128">
        <v>0.6215277777777778</v>
      </c>
      <c r="T22" s="129"/>
    </row>
    <row r="23" spans="1:20" ht="13.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25.5" customHeight="1">
      <c r="A24" s="117" t="s">
        <v>95</v>
      </c>
      <c r="B24" s="117"/>
      <c r="C24" s="117"/>
      <c r="D24" s="11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25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7" ht="14.25">
      <c r="B27" s="42"/>
    </row>
  </sheetData>
  <sheetProtection/>
  <mergeCells count="98">
    <mergeCell ref="C1:Q2"/>
    <mergeCell ref="B6:D6"/>
    <mergeCell ref="E6:G6"/>
    <mergeCell ref="H6:J6"/>
    <mergeCell ref="K6:O6"/>
    <mergeCell ref="P6:R6"/>
    <mergeCell ref="S6:T6"/>
    <mergeCell ref="B7:D7"/>
    <mergeCell ref="E7:G7"/>
    <mergeCell ref="K7:L7"/>
    <mergeCell ref="N7:O7"/>
    <mergeCell ref="P7:R7"/>
    <mergeCell ref="S7:T7"/>
    <mergeCell ref="B8:D8"/>
    <mergeCell ref="E8:G8"/>
    <mergeCell ref="K8:L8"/>
    <mergeCell ref="N8:O8"/>
    <mergeCell ref="P8:R8"/>
    <mergeCell ref="S8:T8"/>
    <mergeCell ref="B9:D9"/>
    <mergeCell ref="E9:G9"/>
    <mergeCell ref="K9:L9"/>
    <mergeCell ref="N9:O9"/>
    <mergeCell ref="P9:R9"/>
    <mergeCell ref="S9:T9"/>
    <mergeCell ref="B10:D10"/>
    <mergeCell ref="E10:G10"/>
    <mergeCell ref="K10:L10"/>
    <mergeCell ref="N10:O10"/>
    <mergeCell ref="P10:R10"/>
    <mergeCell ref="S10:T10"/>
    <mergeCell ref="B11:D11"/>
    <mergeCell ref="E11:G11"/>
    <mergeCell ref="K11:L11"/>
    <mergeCell ref="N11:O11"/>
    <mergeCell ref="P11:R11"/>
    <mergeCell ref="S11:T11"/>
    <mergeCell ref="B12:D12"/>
    <mergeCell ref="E12:G12"/>
    <mergeCell ref="K12:L12"/>
    <mergeCell ref="N12:O12"/>
    <mergeCell ref="P12:R12"/>
    <mergeCell ref="S12:T12"/>
    <mergeCell ref="B13:D13"/>
    <mergeCell ref="E13:G13"/>
    <mergeCell ref="K13:L13"/>
    <mergeCell ref="N13:O13"/>
    <mergeCell ref="P13:R13"/>
    <mergeCell ref="S13:T13"/>
    <mergeCell ref="B14:D14"/>
    <mergeCell ref="E14:G14"/>
    <mergeCell ref="K14:L14"/>
    <mergeCell ref="N14:O14"/>
    <mergeCell ref="P14:R14"/>
    <mergeCell ref="S14:T14"/>
    <mergeCell ref="B16:D16"/>
    <mergeCell ref="E16:G16"/>
    <mergeCell ref="H16:J16"/>
    <mergeCell ref="K16:O16"/>
    <mergeCell ref="P16:R16"/>
    <mergeCell ref="S16:T16"/>
    <mergeCell ref="B17:D17"/>
    <mergeCell ref="E17:G17"/>
    <mergeCell ref="K17:L17"/>
    <mergeCell ref="N17:O17"/>
    <mergeCell ref="P17:R17"/>
    <mergeCell ref="S17:T17"/>
    <mergeCell ref="B18:D18"/>
    <mergeCell ref="E18:G18"/>
    <mergeCell ref="K18:L18"/>
    <mergeCell ref="N18:O18"/>
    <mergeCell ref="P18:R18"/>
    <mergeCell ref="S18:T18"/>
    <mergeCell ref="B19:D19"/>
    <mergeCell ref="E19:G19"/>
    <mergeCell ref="K19:L19"/>
    <mergeCell ref="N19:O19"/>
    <mergeCell ref="P19:R19"/>
    <mergeCell ref="S19:T19"/>
    <mergeCell ref="B20:D20"/>
    <mergeCell ref="E20:G20"/>
    <mergeCell ref="K20:L20"/>
    <mergeCell ref="N20:O20"/>
    <mergeCell ref="P20:R20"/>
    <mergeCell ref="S20:T20"/>
    <mergeCell ref="S22:T22"/>
    <mergeCell ref="B21:D21"/>
    <mergeCell ref="E21:G21"/>
    <mergeCell ref="K21:L21"/>
    <mergeCell ref="N21:O21"/>
    <mergeCell ref="P21:R21"/>
    <mergeCell ref="S21:T21"/>
    <mergeCell ref="A24:D24"/>
    <mergeCell ref="B22:D22"/>
    <mergeCell ref="E22:G22"/>
    <mergeCell ref="K22:L22"/>
    <mergeCell ref="N22:O22"/>
    <mergeCell ref="P22:R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A10">
      <selection activeCell="X12" sqref="X12"/>
    </sheetView>
  </sheetViews>
  <sheetFormatPr defaultColWidth="9.00390625" defaultRowHeight="13.5"/>
  <cols>
    <col min="1" max="31" width="3.625" style="0" customWidth="1"/>
    <col min="32" max="35" width="4.625" style="0" customWidth="1"/>
  </cols>
  <sheetData>
    <row r="1" spans="1:35" ht="24.75" customHeight="1">
      <c r="A1" s="11"/>
      <c r="B1" s="11"/>
      <c r="C1" s="11"/>
      <c r="D1" s="11"/>
      <c r="E1" s="205" t="s">
        <v>109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7"/>
      <c r="AB1" s="11"/>
      <c r="AC1" s="11"/>
      <c r="AD1" s="11"/>
      <c r="AE1" s="11"/>
      <c r="AF1" s="11"/>
      <c r="AG1" s="11"/>
      <c r="AH1" s="11"/>
      <c r="AI1" s="44"/>
    </row>
    <row r="2" spans="1:35" ht="24.75" customHeight="1" thickBot="1">
      <c r="A2" s="45"/>
      <c r="B2" s="45"/>
      <c r="C2" s="45"/>
      <c r="D2" s="45"/>
      <c r="E2" s="208" t="s">
        <v>110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10"/>
      <c r="AB2" s="11"/>
      <c r="AC2" s="11"/>
      <c r="AD2" s="11"/>
      <c r="AE2" s="11"/>
      <c r="AF2" s="11"/>
      <c r="AG2" s="11"/>
      <c r="AH2" s="11"/>
      <c r="AI2" s="44"/>
    </row>
    <row r="3" spans="1:35" ht="24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11"/>
      <c r="T3" s="11"/>
      <c r="U3" s="211" t="s">
        <v>111</v>
      </c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44"/>
    </row>
    <row r="4" spans="1:35" ht="24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4" ht="24.75" customHeight="1">
      <c r="A5" s="45"/>
      <c r="B5" s="12" t="s">
        <v>112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24.75" customHeight="1">
      <c r="A6" s="45"/>
      <c r="B6" s="46" t="s">
        <v>113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24.75" customHeight="1">
      <c r="A7" s="47" t="s">
        <v>37</v>
      </c>
      <c r="B7" s="48" t="s">
        <v>114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11"/>
      <c r="AC7" s="11"/>
      <c r="AD7" s="11"/>
      <c r="AE7" s="11"/>
      <c r="AF7" s="11"/>
      <c r="AG7" s="11"/>
      <c r="AH7" s="11"/>
    </row>
    <row r="8" spans="1:34" ht="24.75" customHeight="1">
      <c r="A8" s="45"/>
      <c r="B8" s="45"/>
      <c r="C8" s="45"/>
      <c r="D8" s="1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24.75" customHeight="1">
      <c r="A9" s="45"/>
      <c r="B9" s="50" t="s">
        <v>115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21" ht="24.75" customHeight="1" thickBot="1">
      <c r="A10" s="4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34" ht="30" customHeight="1" thickBot="1" thickTop="1">
      <c r="A11" s="45"/>
      <c r="B11" s="45"/>
      <c r="C11" s="45"/>
      <c r="D11" s="45"/>
      <c r="E11" s="45"/>
      <c r="F11" s="45"/>
      <c r="G11" s="45"/>
      <c r="H11" s="45"/>
      <c r="I11" s="45"/>
      <c r="J11" s="45" t="s">
        <v>1</v>
      </c>
      <c r="K11" s="212" t="s">
        <v>116</v>
      </c>
      <c r="L11" s="213"/>
      <c r="M11" s="213"/>
      <c r="N11" s="213"/>
      <c r="O11" s="213"/>
      <c r="P11" s="213"/>
      <c r="Q11" s="213"/>
      <c r="R11" s="213"/>
      <c r="S11" s="214"/>
      <c r="T11" s="45"/>
      <c r="U11" s="4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5" ht="24.75" customHeight="1" thickTop="1">
      <c r="A12" s="45"/>
      <c r="B12" s="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2"/>
      <c r="AH12" s="52"/>
      <c r="AI12" s="52"/>
    </row>
    <row r="13" spans="1:35" ht="24.75" customHeight="1">
      <c r="A13" s="11"/>
      <c r="B13" s="215" t="s">
        <v>119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</row>
    <row r="14" spans="1:35" ht="24.75" customHeight="1">
      <c r="A14" s="4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</row>
    <row r="15" spans="1:35" ht="24.75" customHeight="1">
      <c r="A15" s="11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</row>
    <row r="16" spans="1:35" ht="24.75" customHeight="1">
      <c r="A16" s="11"/>
      <c r="B16" s="42" t="s">
        <v>117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H16" s="11"/>
      <c r="AI16" s="11"/>
    </row>
    <row r="17" spans="1:35" ht="24.75" customHeight="1">
      <c r="A17" s="45"/>
      <c r="B17" s="53" t="s">
        <v>118</v>
      </c>
      <c r="C17" s="1"/>
      <c r="D17" s="11"/>
      <c r="E17" s="11"/>
      <c r="F17" s="11"/>
      <c r="AI17" s="11"/>
    </row>
    <row r="18" spans="1:35" ht="24.75" customHeight="1">
      <c r="A18" s="45"/>
      <c r="B18" s="45"/>
      <c r="C18" s="11"/>
      <c r="D18" s="11"/>
      <c r="E18" s="11"/>
      <c r="F18" s="11"/>
      <c r="AI18" s="11"/>
    </row>
    <row r="19" spans="1:35" ht="24.75" customHeight="1">
      <c r="A19" s="54" t="s">
        <v>1</v>
      </c>
      <c r="B19" s="45"/>
      <c r="C19" s="11"/>
      <c r="D19" s="11"/>
      <c r="E19" s="11"/>
      <c r="F19" s="11"/>
      <c r="AI19" s="54"/>
    </row>
    <row r="20" spans="1:35" ht="24.75" customHeight="1">
      <c r="A20" s="45"/>
      <c r="B20" s="45"/>
      <c r="C20" s="11"/>
      <c r="D20" s="11"/>
      <c r="E20" s="11"/>
      <c r="F20" s="11"/>
      <c r="AI20" s="11"/>
    </row>
    <row r="21" spans="1:35" ht="24.75" customHeight="1">
      <c r="A21" s="45"/>
      <c r="B21" s="45"/>
      <c r="C21" s="11"/>
      <c r="D21" s="11"/>
      <c r="E21" s="11"/>
      <c r="F21" s="11"/>
      <c r="AI21" s="11"/>
    </row>
    <row r="22" spans="1:35" ht="24.75" customHeight="1">
      <c r="A22" s="45"/>
      <c r="B22" s="45"/>
      <c r="C22" s="11"/>
      <c r="D22" s="11"/>
      <c r="E22" s="11"/>
      <c r="F22" s="11"/>
      <c r="AI22" s="11"/>
    </row>
    <row r="23" spans="1:35" ht="24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21" ht="24.75" customHeight="1">
      <c r="A24" s="4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4.75" customHeight="1">
      <c r="A25" s="4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4.75" customHeight="1">
      <c r="A26" s="4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.75" customHeight="1">
      <c r="A27" s="4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</sheetData>
  <sheetProtection/>
  <mergeCells count="5">
    <mergeCell ref="E1:AA1"/>
    <mergeCell ref="E2:AA2"/>
    <mergeCell ref="U3:AH3"/>
    <mergeCell ref="K11:S11"/>
    <mergeCell ref="B13:AI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隆司</dc:creator>
  <cp:keywords/>
  <dc:description/>
  <cp:lastModifiedBy>User</cp:lastModifiedBy>
  <cp:lastPrinted>2022-12-29T23:34:11Z</cp:lastPrinted>
  <dcterms:created xsi:type="dcterms:W3CDTF">2003-04-15T21:08:14Z</dcterms:created>
  <dcterms:modified xsi:type="dcterms:W3CDTF">2022-12-29T23:34:19Z</dcterms:modified>
  <cp:category/>
  <cp:version/>
  <cp:contentType/>
  <cp:contentStatus/>
</cp:coreProperties>
</file>